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'FattureTempi'!$A$1:$AI$162</definedName>
  </definedNames>
  <calcPr fullCalcOnLoad="1"/>
</workbook>
</file>

<file path=xl/sharedStrings.xml><?xml version="1.0" encoding="utf-8"?>
<sst xmlns="http://schemas.openxmlformats.org/spreadsheetml/2006/main" count="1929" uniqueCount="470">
  <si>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</si>
  <si>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</si>
  <si>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</si>
  <si>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</si>
  <si>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</si>
  <si>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</si>
  <si>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</si>
  <si>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</si>
  <si>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</si>
  <si>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</si>
  <si>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</si>
  <si>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</si>
  <si>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</si>
  <si>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</si>
  <si>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</si>
  <si>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</si>
  <si>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</si>
  <si>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</si>
  <si>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</si>
  <si>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</si>
  <si>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</si>
  <si>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</si>
  <si>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</si>
  <si>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</si>
  <si>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</si>
  <si>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</si>
  <si>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</si>
  <si>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</si>
  <si>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</si>
  <si>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</si>
  <si>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</si>
  <si>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</si>
  <si>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</si>
  <si>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</si>
  <si>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</si>
  <si>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</si>
  <si>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</si>
  <si>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</si>
  <si>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</si>
  <si>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</si>
  <si>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</si>
  <si>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</si>
  <si>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</si>
  <si>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</si>
  <si>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</si>
  <si>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</si>
  <si>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</si>
  <si>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</si>
  <si>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</si>
  <si>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</si>
  <si>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</si>
  <si>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</si>
  <si>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</si>
  <si>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</si>
  <si>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</si>
  <si>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</si>
  <si>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</si>
  <si>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</si>
  <si>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</si>
  <si>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</si>
  <si>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</si>
  <si>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</si>
  <si>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</si>
  <si>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</si>
  <si>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</si>
  <si>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</si>
  <si>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</si>
  <si>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</si>
  <si>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</si>
  <si>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</si>
  <si>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</si>
  <si>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</si>
  <si>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</si>
  <si>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Zimone</t>
  </si>
  <si>
    <t>Tempestività dei Pagamenti - Elenco Fatture Pagate - Periodo 01/07/2017 - 30/09/2017</t>
  </si>
  <si>
    <t>17/03/2017</t>
  </si>
  <si>
    <t>8A00219772</t>
  </si>
  <si>
    <t>08/03/2017</t>
  </si>
  <si>
    <t>SPESE TELEFONICHE GEN/FEB 2017</t>
  </si>
  <si>
    <t>SI</t>
  </si>
  <si>
    <t/>
  </si>
  <si>
    <t>TELECOM S.P.A</t>
  </si>
  <si>
    <t>00488410010</t>
  </si>
  <si>
    <t>AMM.VA-FINANZIARIA</t>
  </si>
  <si>
    <t>14/07/2017</t>
  </si>
  <si>
    <t>16/04/2017</t>
  </si>
  <si>
    <t>8A00220414</t>
  </si>
  <si>
    <t>30/03/2017</t>
  </si>
  <si>
    <t>004E</t>
  </si>
  <si>
    <t>FORNITURA E POSA N. 1 PESA A PONTE COMUNALE E N. 20 CHIAVI ELETTRONICHE RICARICABILI PERSONALIZZATE PER IL SISTEMA CASH-LESS</t>
  </si>
  <si>
    <t>Z0D1BFA8B1</t>
  </si>
  <si>
    <t>OLLEARO 1865 SAS DI OLLEARO ING.FABRIZIO &amp; C.</t>
  </si>
  <si>
    <t>00191260025</t>
  </si>
  <si>
    <t>TECNICA</t>
  </si>
  <si>
    <t>20/09/2017</t>
  </si>
  <si>
    <t>29/04/2017</t>
  </si>
  <si>
    <t>10/04/2017</t>
  </si>
  <si>
    <t>FATTPA 3_17</t>
  </si>
  <si>
    <t>08/04/2017</t>
  </si>
  <si>
    <t>ASSISTENZA HARDAWARE E RESPONSABILITA' SICUREZZA INFORMATICA ANNO 2017</t>
  </si>
  <si>
    <t>ZE81E0CDDE</t>
  </si>
  <si>
    <t>ACME ELETTRONICA DI RICCI G.</t>
  </si>
  <si>
    <t>01942590025</t>
  </si>
  <si>
    <t>10/05/2017</t>
  </si>
  <si>
    <t>17/05/2017</t>
  </si>
  <si>
    <t>8A00403052</t>
  </si>
  <si>
    <t>09/05/2017</t>
  </si>
  <si>
    <t>SPESE TELEFONICHE MARZO/APRILE 2017</t>
  </si>
  <si>
    <t>31/08/2017</t>
  </si>
  <si>
    <t>16/06/2017</t>
  </si>
  <si>
    <t>8A00405266</t>
  </si>
  <si>
    <t>05/06/2017</t>
  </si>
  <si>
    <t>19</t>
  </si>
  <si>
    <t>OPERE CONTATORE ENEL (ILL.PP.) VIA LOVIS</t>
  </si>
  <si>
    <t>ZDC1E962CE</t>
  </si>
  <si>
    <t>IACACCIA SRL</t>
  </si>
  <si>
    <t>02471960027</t>
  </si>
  <si>
    <t>05/07/2017</t>
  </si>
  <si>
    <t>07/06/2017</t>
  </si>
  <si>
    <t>CE17000415</t>
  </si>
  <si>
    <t>31/05/2017</t>
  </si>
  <si>
    <t>SERVIZIO IGIENE URBANA MAGGIO 2017</t>
  </si>
  <si>
    <t>A.S.R.A.B. SPA</t>
  </si>
  <si>
    <t>01929160024</t>
  </si>
  <si>
    <t>07/07/2017</t>
  </si>
  <si>
    <t>08/06/2017</t>
  </si>
  <si>
    <t>V0-53191</t>
  </si>
  <si>
    <t>SERVIZIO SOSTITUTIVO MENSA DIPENDENTI A MEZZO FORNITURA BUONI PASTO MAGGIO 2017</t>
  </si>
  <si>
    <t>Z441BA2AD1</t>
  </si>
  <si>
    <t>DAY RISTOSERVICE SPA</t>
  </si>
  <si>
    <t>03543000370</t>
  </si>
  <si>
    <t>08/07/2017</t>
  </si>
  <si>
    <t>CE17000327</t>
  </si>
  <si>
    <t>30/04/2017</t>
  </si>
  <si>
    <t>SERVIZIO IGIENE URBANA APRILE 2017</t>
  </si>
  <si>
    <t>13/06/2017</t>
  </si>
  <si>
    <t>2pa/2017</t>
  </si>
  <si>
    <t>INTEGRAZIONE SERVIZIO SGOMBERO NEVE E SALATURA STRADE ANNO 2016 (DA INTENDERSI STAGIONE INVERNALE 2016/2017) - SALDO</t>
  </si>
  <si>
    <t>ZC81EECBB8</t>
  </si>
  <si>
    <t>GIVONE ALFIO</t>
  </si>
  <si>
    <t>01770590022</t>
  </si>
  <si>
    <t>GVNLFA66L01A859U</t>
  </si>
  <si>
    <t>13/07/2017</t>
  </si>
  <si>
    <t>14/06/2017</t>
  </si>
  <si>
    <t>20</t>
  </si>
  <si>
    <t>LAVORI EDILI POSA NUOVO PESO PUBBLICO</t>
  </si>
  <si>
    <t>Z1F1E4F56D</t>
  </si>
  <si>
    <t>28/07/2017</t>
  </si>
  <si>
    <t>15/06/2017</t>
  </si>
  <si>
    <t>0000759/PA</t>
  </si>
  <si>
    <t>08/05/2017</t>
  </si>
  <si>
    <t>SERVIZIO IGIENE URBANA GIUGNO 2017</t>
  </si>
  <si>
    <t>S.E.A.B. SPA SOC. ECOLOGICA AREA BIELLESE</t>
  </si>
  <si>
    <t>02132350022</t>
  </si>
  <si>
    <t>15/07/2017</t>
  </si>
  <si>
    <t>1730028714</t>
  </si>
  <si>
    <t>GESTIONE CENTRI LUMINOSI PRESENTI SUL TERRITORIO COMUNALE GENNAIO 2017</t>
  </si>
  <si>
    <t>Z431CDDB23</t>
  </si>
  <si>
    <t>ENEL SOLE SRL</t>
  </si>
  <si>
    <t>05999811002</t>
  </si>
  <si>
    <t>02322600541</t>
  </si>
  <si>
    <t>1730028715</t>
  </si>
  <si>
    <t>GESTIONE CENTRI LUMINOSI PRESENTI SUL TERRITORIO COMUNALE FEBBRAIO 2017</t>
  </si>
  <si>
    <t>24-PA2017</t>
  </si>
  <si>
    <t>NOLEGGIO FOTOCOPIATRICE MULTIFUNZIONE OLIVETTI COPIA2552 GIU/LUG/AGO</t>
  </si>
  <si>
    <t>XAC11429F5</t>
  </si>
  <si>
    <t>TUTTUFFICIO SNC</t>
  </si>
  <si>
    <t>01668460023</t>
  </si>
  <si>
    <t>174014552</t>
  </si>
  <si>
    <t>12/06/2017</t>
  </si>
  <si>
    <t>ENERGIA ELETTRICA MAGGIO 2017</t>
  </si>
  <si>
    <t>Z461D5DA2F</t>
  </si>
  <si>
    <t>Energrid spa</t>
  </si>
  <si>
    <t>08600990017</t>
  </si>
  <si>
    <t>16/07/2017</t>
  </si>
  <si>
    <t>174014553</t>
  </si>
  <si>
    <t>174014554</t>
  </si>
  <si>
    <t>174014909</t>
  </si>
  <si>
    <t>174014910</t>
  </si>
  <si>
    <t>174014911</t>
  </si>
  <si>
    <t>174016176</t>
  </si>
  <si>
    <t>174016177</t>
  </si>
  <si>
    <t>174016339</t>
  </si>
  <si>
    <t>4-PA/2017</t>
  </si>
  <si>
    <t>INCARICO REVISORE DEL CONTO 27/4/2016 - 26/4/2017</t>
  </si>
  <si>
    <t>X1B184F1F5</t>
  </si>
  <si>
    <t>3C DOTTORI COMMERCIALISTI ASSOCIATI (CAVION DOTT. ANDREA REVISORE DEL CONTO)</t>
  </si>
  <si>
    <t>02219740038</t>
  </si>
  <si>
    <t>FATTPA 4_17</t>
  </si>
  <si>
    <t>FORNITURA GRUPPO CONTINUITA' (E RELATIVO SOFTWARE DI GESTIONE) SERVER</t>
  </si>
  <si>
    <t>Z6B1ECEBB7</t>
  </si>
  <si>
    <t>26/06/2017</t>
  </si>
  <si>
    <t>02/2017</t>
  </si>
  <si>
    <t>24/06/2017</t>
  </si>
  <si>
    <t>LAVORI MANUTENZIONE CALDAIA PALESTRA COMUNALE</t>
  </si>
  <si>
    <t>ZD71CC3053</t>
  </si>
  <si>
    <t>GIVONETTI SILVIO</t>
  </si>
  <si>
    <t>01779920022</t>
  </si>
  <si>
    <t>GVNSLV65H04E379C</t>
  </si>
  <si>
    <t>26/07/2017</t>
  </si>
  <si>
    <t>1PA</t>
  </si>
  <si>
    <t>22/06/2017</t>
  </si>
  <si>
    <t>LAVORI MONUMENTO ALPINI</t>
  </si>
  <si>
    <t>Z5B1ECE66C</t>
  </si>
  <si>
    <t>ANDREATTA GRAZIANO</t>
  </si>
  <si>
    <t>02587280021</t>
  </si>
  <si>
    <t>NDRGZN82L01E379H</t>
  </si>
  <si>
    <t>24/07/2017</t>
  </si>
  <si>
    <t>7X02332869</t>
  </si>
  <si>
    <t>SPESE TELEFONICHE APRILE/MAGGIO 2017</t>
  </si>
  <si>
    <t>FE1</t>
  </si>
  <si>
    <t>SOSTITUZIONE N.2 GRUPPI DI COMANDO ESTERNI PER MANIGLIONI ANTIPANICO COMPRENSIVI DI N.5 CHIAVI CADAUNO</t>
  </si>
  <si>
    <t>Z901E34EE8</t>
  </si>
  <si>
    <t>21/06/2017</t>
  </si>
  <si>
    <t>C.F.R. DI RAVIGLIONE E. e G. SNC - OFFICINA MECCANICA</t>
  </si>
  <si>
    <t>02048470021</t>
  </si>
  <si>
    <t>21/07/2017</t>
  </si>
  <si>
    <t>28/06/2017</t>
  </si>
  <si>
    <t>04pa/2017</t>
  </si>
  <si>
    <t>LAVORI DECESPUGLIATURA, DISERBATURA, PULIZIA STRADE COMUNALI E MANUTENZIONE AREE VERDI</t>
  </si>
  <si>
    <t>ZEE1EAA74A</t>
  </si>
  <si>
    <t>30/06/2017</t>
  </si>
  <si>
    <t>23E</t>
  </si>
  <si>
    <t>MANUTENZIONE ESTINTORI ANNO 2017 - I SEMESTRE</t>
  </si>
  <si>
    <t>XED16583F7</t>
  </si>
  <si>
    <t>SAREM SRL</t>
  </si>
  <si>
    <t>02471380028</t>
  </si>
  <si>
    <t>30/07/2017</t>
  </si>
  <si>
    <t>03/07/2017</t>
  </si>
  <si>
    <t>1730030943</t>
  </si>
  <si>
    <t>GESTIONE CENTRI LUMINOSI PRESENTI SUL TERRITORIO COMUNALE GIUGNO 2017</t>
  </si>
  <si>
    <t>02/08/2017</t>
  </si>
  <si>
    <t>04/07/2017</t>
  </si>
  <si>
    <t>PJ00083445</t>
  </si>
  <si>
    <t>FORNITURA CARBURANTE GIUGNO 2017</t>
  </si>
  <si>
    <t>Z9417DD386</t>
  </si>
  <si>
    <t>KUWAIT PETROLEUM ITALIA SPA</t>
  </si>
  <si>
    <t>00891951006</t>
  </si>
  <si>
    <t>03/08/2017</t>
  </si>
  <si>
    <t>CE17000502</t>
  </si>
  <si>
    <t>04/08/2017</t>
  </si>
  <si>
    <t>06/07/2017</t>
  </si>
  <si>
    <t>V0-64082</t>
  </si>
  <si>
    <t>29/06/2017</t>
  </si>
  <si>
    <t>FORNITURA BUONI PASTO GIUGNO 2017</t>
  </si>
  <si>
    <t>05/08/2017</t>
  </si>
  <si>
    <t>11/07/2017</t>
  </si>
  <si>
    <t>6</t>
  </si>
  <si>
    <t>10/07/2017</t>
  </si>
  <si>
    <t>FORNITURA TARGHE COMMEMORATIVE ALPINI</t>
  </si>
  <si>
    <t>Z251F3F68F</t>
  </si>
  <si>
    <t>MARASCO ALBERTO</t>
  </si>
  <si>
    <t>02306020021</t>
  </si>
  <si>
    <t>MRSLRT63D04H047S</t>
  </si>
  <si>
    <t>10/08/2017</t>
  </si>
  <si>
    <t>2/PA</t>
  </si>
  <si>
    <t>INTERVENTI MANUTENZIONE ORDINARIA FORD TRANSIT CUSTOM COMBI</t>
  </si>
  <si>
    <t>Z171F47EFE</t>
  </si>
  <si>
    <t>NUOVA ASSAUTO SPA CONCESSIONARIA</t>
  </si>
  <si>
    <t>00497670026</t>
  </si>
  <si>
    <t>24</t>
  </si>
  <si>
    <t>LAVORI MANUTENZIONE STRAORDINARIA SOSTITUZIONE BORDURE ROTATORIA</t>
  </si>
  <si>
    <t>ZB51F51473</t>
  </si>
  <si>
    <t>12/08/2017</t>
  </si>
  <si>
    <t>23</t>
  </si>
  <si>
    <t>LAVORI SOSTITUZIONE BORDURE ROTATORIE INGRESSO PAESE</t>
  </si>
  <si>
    <t>Z431ED9943</t>
  </si>
  <si>
    <t>FATTPA 15_17</t>
  </si>
  <si>
    <t>SERVIZIO PULIZIE LOCALI COMUNALI AMBULATORIO MEDICO MAGGIO 2017</t>
  </si>
  <si>
    <t>ZF61F0A51F</t>
  </si>
  <si>
    <t>SERVICE LINE 2000 SRL</t>
  </si>
  <si>
    <t>00631140076</t>
  </si>
  <si>
    <t>13/08/2017</t>
  </si>
  <si>
    <t>FATTPA 18_17</t>
  </si>
  <si>
    <t>SERVIZIO PULIZIE LOCALI COMUNALI AMBULATORIO MEDICO GIUGNO 2017</t>
  </si>
  <si>
    <t>174017345</t>
  </si>
  <si>
    <t>12/07/2017</t>
  </si>
  <si>
    <t>ENERGIA ELETTRICA GIUGNO 2017</t>
  </si>
  <si>
    <t>01/08/2017</t>
  </si>
  <si>
    <t>174017346</t>
  </si>
  <si>
    <t>174017347</t>
  </si>
  <si>
    <t>174017565</t>
  </si>
  <si>
    <t>174017566</t>
  </si>
  <si>
    <t>174018295</t>
  </si>
  <si>
    <t>174018407</t>
  </si>
  <si>
    <t>174018408</t>
  </si>
  <si>
    <t>174018841</t>
  </si>
  <si>
    <t>17/07/2017</t>
  </si>
  <si>
    <t>0000895/PA</t>
  </si>
  <si>
    <t>SERVIZIO IGIENE URBANA LUGLIO 2017</t>
  </si>
  <si>
    <t>16/08/2017</t>
  </si>
  <si>
    <t>19/07/2017</t>
  </si>
  <si>
    <t>000001-2017-PA</t>
  </si>
  <si>
    <t>LAVORI CARPENTERIA NUOVA PESA A PONTE PUBBLICA (FORNITURA E POSA PIASTRE E PUTRELLE)</t>
  </si>
  <si>
    <t>ZC51F27B1A</t>
  </si>
  <si>
    <t>GIVONE MARCO</t>
  </si>
  <si>
    <t>01673020028</t>
  </si>
  <si>
    <t>GVNMRC59C17A859M</t>
  </si>
  <si>
    <t>18/08/2017</t>
  </si>
  <si>
    <t>3E/2017</t>
  </si>
  <si>
    <t>27/07/2017</t>
  </si>
  <si>
    <t>INCARICO PROFESSIONALE REDAZIONE PROGETTO STRUTTURALE RELATIVO AL BASAMENTO DEL MONUMENTO AGLI ALPINI</t>
  </si>
  <si>
    <t>Z651EDA077</t>
  </si>
  <si>
    <t>DE RIENZO ING. ARCH. GENEROSO</t>
  </si>
  <si>
    <t>00359030020</t>
  </si>
  <si>
    <t>DRNGRS48P21L750C</t>
  </si>
  <si>
    <t>27/08/2017</t>
  </si>
  <si>
    <t>31/07/2017</t>
  </si>
  <si>
    <t>4E/2017</t>
  </si>
  <si>
    <t>INCARICO PROFESSIONALE REDAZIONE ELABORATI GRAFICI E RELAZIONE CALCOLO PER OPERE MURARIE RELATIVE ALL'ANCORAGGIO DELLE PIASTRE IN ACCIAIO PER LA PESA A PONTE</t>
  </si>
  <si>
    <t>Z901D858CE</t>
  </si>
  <si>
    <t>30/08/2017</t>
  </si>
  <si>
    <t>1730036376</t>
  </si>
  <si>
    <t>GESTIONE CENTRI LUMINOSI PRESENTI SUL TERRITORIO COMUNALE LUGLIO 2017</t>
  </si>
  <si>
    <t>PJ00087422</t>
  </si>
  <si>
    <t>FORNITURA CARBURANTE LUGLIO 2017</t>
  </si>
  <si>
    <t>01/09/2017</t>
  </si>
  <si>
    <t>V0-77567</t>
  </si>
  <si>
    <t>FORNITURA BUONI PASTO LUGLIO 2017</t>
  </si>
  <si>
    <t>03/09/2017</t>
  </si>
  <si>
    <t>28/08/2017</t>
  </si>
  <si>
    <t>CE17000586</t>
  </si>
  <si>
    <t>26/08/2017</t>
  </si>
  <si>
    <t>25/09/2017</t>
  </si>
  <si>
    <t>174020730</t>
  </si>
  <si>
    <t>ENERGIA ELETTRICA LUGLIO 2017</t>
  </si>
  <si>
    <t>17/08/2017</t>
  </si>
  <si>
    <t>16/09/2017</t>
  </si>
  <si>
    <t>FATTPA 20_17</t>
  </si>
  <si>
    <t>SERVIZIO PULIZIE LOCALI COMUNALI AMBULATORIO MEDICO LUGLIO 2017</t>
  </si>
  <si>
    <t>11/08/2017</t>
  </si>
  <si>
    <t>10/09/2017</t>
  </si>
  <si>
    <t>0001035/PA</t>
  </si>
  <si>
    <t>24/08/2017</t>
  </si>
  <si>
    <t>SERVIZIO IGIENE URBANA AGOSTO 2017</t>
  </si>
  <si>
    <t>27/09/2017</t>
  </si>
  <si>
    <t>0150020170000170700</t>
  </si>
  <si>
    <t>UTENZE SERVIZIO IDRICO INTEGRATO CASA COMUNALE 22/9/2016 - 30/6/2017</t>
  </si>
  <si>
    <t>08/08/2017</t>
  </si>
  <si>
    <t>CORDAR SPA - SERVIZIO IDRICO INTEGRATO</t>
  </si>
  <si>
    <t>01866890021</t>
  </si>
  <si>
    <t>07/09/2017</t>
  </si>
  <si>
    <t>0150020170000170800</t>
  </si>
  <si>
    <t>UTENZE SERVIZIO IDRICO INTEGRATO PRO LOCO 22/9/2016 - 30/6/2017</t>
  </si>
  <si>
    <t>0150020170000170900</t>
  </si>
  <si>
    <t>UTENZE SERVIZIO IDRICO INTEGRATO PALESTRA 23/9/2016 - 30/6/2017</t>
  </si>
  <si>
    <t>0150020170000171000</t>
  </si>
  <si>
    <t>UTENZE SERVIZIO IDRICO INTEGRATO FARMACIA 21/9/2016 - 30/6/2017</t>
  </si>
  <si>
    <t>174020731</t>
  </si>
  <si>
    <t>174020732</t>
  </si>
  <si>
    <t>174020772</t>
  </si>
  <si>
    <t>174020773</t>
  </si>
  <si>
    <t>174021588</t>
  </si>
  <si>
    <t>174021589</t>
  </si>
  <si>
    <t>174021590</t>
  </si>
  <si>
    <t>174019988</t>
  </si>
  <si>
    <t>29/08/2017</t>
  </si>
  <si>
    <t>7X03300406</t>
  </si>
  <si>
    <t>14/08/2017</t>
  </si>
  <si>
    <t>SPESE TELEFONICHE GIU/LUG 2017</t>
  </si>
  <si>
    <t>28/09/2017</t>
  </si>
  <si>
    <t>1730042698</t>
  </si>
  <si>
    <t>GESTIONE CENTRI LUMINOSI PRESENTI SUL TERRITORIO COMUNALE AGOSTO 2017</t>
  </si>
  <si>
    <t>01/10/2017</t>
  </si>
  <si>
    <t>04/09/2017</t>
  </si>
  <si>
    <t>PJ00091292</t>
  </si>
  <si>
    <t>FORNITURA CARBURANTE AGOSTO 2017</t>
  </si>
  <si>
    <t>04/10/2017</t>
  </si>
  <si>
    <t>174022080</t>
  </si>
  <si>
    <t>ENERGIA ELETTRICA ANNO 2017 - NUOVO CONTATORE VIA LOVIS</t>
  </si>
  <si>
    <t>06/09/2017</t>
  </si>
  <si>
    <t>CE17000677</t>
  </si>
  <si>
    <t>06/10/2017</t>
  </si>
  <si>
    <t>13/09/2017</t>
  </si>
  <si>
    <t>67832</t>
  </si>
  <si>
    <t>SERVIZIO SOMMINISTRAZIONE LAVORO A TEMPO DETERMINATO ESPLETAMENTO MANSIONI UFFICIO ANAGRAFE-STATO CIVILE-ELETTORALE-LEVA-STATISTICA-PROTOCOLLO AGOSTO 2017</t>
  </si>
  <si>
    <t>ZE31F8ED79</t>
  </si>
  <si>
    <t>GI GROUP SPA</t>
  </si>
  <si>
    <t>11629770154</t>
  </si>
  <si>
    <t>13/10/2017</t>
  </si>
  <si>
    <t>14/09/2017</t>
  </si>
  <si>
    <t>FATTPA 22_17</t>
  </si>
  <si>
    <t>SERVIZIO PULIZIE LOCALI COMUNALI AMBULATORIO MEDICO AGOSTO 2017</t>
  </si>
  <si>
    <t>14/10/2017</t>
  </si>
  <si>
    <t>TOTALI FATTURE:</t>
  </si>
  <si>
    <t>IND. TEMPESTIVITA' FATTURE:</t>
  </si>
  <si>
    <t>Tempestività dei Pagamenti - Elenco Mandati senza Fatture - Periodo 01/07/2017 - 30/09/2017</t>
  </si>
  <si>
    <t>INPDAP CPDEL</t>
  </si>
  <si>
    <t>CPDEL ENTE RETRIBUZIONE RISULTATO E MAGGIORAZIONE RETRIBUZIONE POSIZIONE  ANNO 2016</t>
  </si>
  <si>
    <t>REGIONE PIEMONTE IRAP C.S. 22978</t>
  </si>
  <si>
    <t>IRAP GIUGNO</t>
  </si>
  <si>
    <t>IRAP INDENNITA' RISULTATO 2016</t>
  </si>
  <si>
    <t>IRAP GESTIONE UFFICIO TECNICO GIUGNO</t>
  </si>
  <si>
    <t>IRAP GESTIONE UFFICIO SERVIZI DEMOGRAFICI GIUGNO</t>
  </si>
  <si>
    <t>X55184F1E7</t>
  </si>
  <si>
    <t>IRAP RETRIBUZIONE RISULTATO E MAGGIORAZIONE INDENNITA' POSIZIONE 2016</t>
  </si>
  <si>
    <t>IRAP INDENNITA' GIUGNO</t>
  </si>
  <si>
    <t>ISTITUTO CREDITO SPORTIVO</t>
  </si>
  <si>
    <t>QUOTA CAPITALE MUTUO I SEMESTRE 2017 - c.c.u. 113</t>
  </si>
  <si>
    <t>QUOTA INTERESSI MUTUO I SEMESTRE 2017 - c.c.u. 113</t>
  </si>
  <si>
    <t>BANCA SELLA S.P.A. TESORIERE</t>
  </si>
  <si>
    <t>QUOTA CAPITALE MUTUO I SEMESTRE 2017 - c.c.u. 114</t>
  </si>
  <si>
    <t>QUOTA INTERESSI MUTUO I SEMESTRE 2017 - c.c.u. 114</t>
  </si>
  <si>
    <t>CASSA DEPOSITI E PRESTITI SPA</t>
  </si>
  <si>
    <t>QUOTA CAPITALE MUTUI I SEMESTRE 2017 - c.c.u. 112</t>
  </si>
  <si>
    <t>QUOTA INTERESSI MUTUI I SEMESTRE 2017 - c.c.u. 112</t>
  </si>
  <si>
    <t>BENEDETTO GIANLUCA</t>
  </si>
  <si>
    <t>GESTIONE UFFICIO TECNICO LUGLIO</t>
  </si>
  <si>
    <t>Z971CFD912</t>
  </si>
  <si>
    <t>DOLFI NATALIE</t>
  </si>
  <si>
    <t>GESTIONE UFFICIO SERVIZI DEMOGRAFICI LUGLIO</t>
  </si>
  <si>
    <t>GIVONETTI PIERGIORGIO</t>
  </si>
  <si>
    <t>INDENNITA' LUGLIO</t>
  </si>
  <si>
    <t>UNIONE MUSICALE ZIMONESE</t>
  </si>
  <si>
    <t>CONTRIBUTO CONCERTO 15/6/2017 DURANTE MANIFESTAZIONE ALPINI</t>
  </si>
  <si>
    <t>CONTRIBUTO PARTECIPAZIONE PARATA BANDE MUSICALI 25/6/2017 GIORNATE DELLA SERRA</t>
  </si>
  <si>
    <t>PRO LOCO DI ZIMONE</t>
  </si>
  <si>
    <t>CONTRIBUTO ANNO 2017</t>
  </si>
  <si>
    <t>FONDAZIONE "PIETRO LUCCA" ex ASILO INFANTILE</t>
  </si>
  <si>
    <t>ASSOCIAZIONE S.E.R. LANCE C.B. - DELEGAZIONE BIELLA - COSSATO</t>
  </si>
  <si>
    <t>LILT</t>
  </si>
  <si>
    <t>CONTRIBUTO VALORIZZAZIONE E PROMOZIONE PRODOTTI DEL TERRITORIO - PROGETTO 2017</t>
  </si>
  <si>
    <t>CROCE ROSSA DI CAVAGLIA'</t>
  </si>
  <si>
    <t>PARROCCHIA di SAN GIORGIO</t>
  </si>
  <si>
    <t>CONTRIBUTO PROGETTO "I^ SELEZIONE ENOLOGICA TERRITORIALE IL PIULA'T 2017"</t>
  </si>
  <si>
    <t>CONTRIBUTO CANTAVINO 2017</t>
  </si>
  <si>
    <t>GESTIONE UFFICIO TECNICO AGOSTO</t>
  </si>
  <si>
    <t>GESTIONE UFFICIO SERVIZI DEMOGRAFICI AGOSTO</t>
  </si>
  <si>
    <t>INDENNITA' AGOSTO</t>
  </si>
  <si>
    <t>PERAZZONE GIULIA</t>
  </si>
  <si>
    <t>PREMIO ADDESTRAMENTO PROFESSIONALE PERCORSO ALTERNANZA SCUOLA LAVORO</t>
  </si>
  <si>
    <t>PRIN CLARI VITTORIO</t>
  </si>
  <si>
    <t>IRAP LUGLIO</t>
  </si>
  <si>
    <t>IRAP GESTIONE UFFICIO TECNICO LUGLIO</t>
  </si>
  <si>
    <t>IRAP GESTIONE UFFICIO SERVIZI DEMOGRAFICI LUGLIO</t>
  </si>
  <si>
    <t>IRAP INDENNITA' LUGLIO</t>
  </si>
  <si>
    <t>CONSORZIO I.R.I.S.</t>
  </si>
  <si>
    <t>QUOTA ANNO 2017 - III TRIMESTRALITA'</t>
  </si>
  <si>
    <t>AGENZIA DELLE ENTRATE</t>
  </si>
  <si>
    <t>IVA DEBITO II TRIMESTRE 2017</t>
  </si>
  <si>
    <t>QUOTA INTERESSI PREAMMORTAMENTO MUTUO I SEMESTRE 2017 - c.c.u. 128</t>
  </si>
  <si>
    <t>SPESE TESORERIA ANNO 2017 - c.c.u. 100-101-107-108-109-110-111-115-116-117-122-123-126</t>
  </si>
  <si>
    <t>L'ARCA CONSULENZA ASSICURATIVA SRL</t>
  </si>
  <si>
    <t>PREMIO POLIZZA RCA PICK UP FIAT STRADA - CODICE CIG Z381FB8443</t>
  </si>
  <si>
    <t>Z381FB8443</t>
  </si>
  <si>
    <t>PROVINCIA DI BIELLA SERV. TESORERIA</t>
  </si>
  <si>
    <t>QUOTA PTB ANNO 2017</t>
  </si>
  <si>
    <t>COMUNE DI ZIMELLA</t>
  </si>
  <si>
    <t>RIMBORSO IMU 2013 TREVISAN TIZIANO</t>
  </si>
  <si>
    <t>COMUNE DI ZIANO DI FIEMME</t>
  </si>
  <si>
    <t>RIMBORSO IMU 2012 VERONI FRANCESCA</t>
  </si>
  <si>
    <t>GRUPPO ALPINI - SEZIONE ZIMONE</t>
  </si>
  <si>
    <t>CONTRIBUTO RICORRENZA 50ESIMO ANNIVERSARIO FONDAZIONE GRUPPO</t>
  </si>
  <si>
    <t>IRAP AGOSTO</t>
  </si>
  <si>
    <t>IRAP GESTIONE UFFICIO TECNICO AGOSTO</t>
  </si>
  <si>
    <t>IRAP GESTIONE UFFICIO SERVIZI DEMOGRAFICI AGOSTO</t>
  </si>
  <si>
    <t>IRAP INDENNITA' AGOSTO</t>
  </si>
  <si>
    <t>18/09/2017</t>
  </si>
  <si>
    <t>INDENNITA' SETTEMBRE</t>
  </si>
  <si>
    <t>PREMIO POLIZZA RCA FORD TRANSIT CUSTOM - CIG Z0C1FF6758</t>
  </si>
  <si>
    <t>Z0C1FF6758</t>
  </si>
  <si>
    <t>SPESE TESORERIA ANNO 2017 - c.c.u. 129-131-139-140-141-143-144-145-146-147-148-151-152-153-154</t>
  </si>
  <si>
    <t>ECOMUSEO ANFITEATRO MORENICO DI IVREA</t>
  </si>
  <si>
    <t>COFINANZIAMENTO RETE MUSEALE AMI 2017</t>
  </si>
  <si>
    <t>COMUNE DI PALAZZO CANAVESE</t>
  </si>
  <si>
    <t>CONTRIBUTO GIORNATE DELLA SERRA 2016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</si>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</sst>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0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2017</v>
      </c>
      <c r="B8" s="108">
        <v>61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152.5</v>
      </c>
      <c r="H8" s="112">
        <v>27.5</v>
      </c>
      <c r="I8" s="143" t="s">
        <v>79</v>
      </c>
      <c r="J8" s="112">
        <f>IF(I8="SI",G8-H8,G8)</f>
        <v>125</v>
      </c>
      <c r="K8" s="195" t="s">
        <v>80</v>
      </c>
      <c r="L8" s="108">
        <v>2017</v>
      </c>
      <c r="M8" s="108">
        <v>441</v>
      </c>
      <c r="N8" s="109" t="s">
        <v>75</v>
      </c>
      <c r="O8" s="111" t="s">
        <v>81</v>
      </c>
      <c r="P8" s="109" t="s">
        <v>82</v>
      </c>
      <c r="Q8" s="109" t="s">
        <v>82</v>
      </c>
      <c r="R8" s="108">
        <v>1</v>
      </c>
      <c r="S8" s="111" t="s">
        <v>83</v>
      </c>
      <c r="T8" s="108">
        <v>1010203</v>
      </c>
      <c r="U8" s="108">
        <v>140</v>
      </c>
      <c r="V8" s="108">
        <v>1043</v>
      </c>
      <c r="W8" s="108">
        <v>3</v>
      </c>
      <c r="X8" s="113">
        <v>2017</v>
      </c>
      <c r="Y8" s="113">
        <v>69</v>
      </c>
      <c r="Z8" s="113">
        <v>0</v>
      </c>
      <c r="AA8" s="114" t="s">
        <v>84</v>
      </c>
      <c r="AB8" s="108">
        <v>407</v>
      </c>
      <c r="AC8" s="109" t="s">
        <v>84</v>
      </c>
      <c r="AD8" s="196" t="s">
        <v>85</v>
      </c>
      <c r="AE8" s="196" t="s">
        <v>84</v>
      </c>
      <c r="AF8" s="197">
        <f>AE8-AD8</f>
        <v>89</v>
      </c>
      <c r="AG8" s="198">
        <f>IF(AI8="SI",0,J8)</f>
        <v>125</v>
      </c>
      <c r="AH8" s="199">
        <f>AG8*AF8</f>
        <v>11125</v>
      </c>
      <c r="AI8" s="200"/>
    </row>
    <row r="9" spans="1:35" ht="15">
      <c r="A9" s="108">
        <v>2017</v>
      </c>
      <c r="B9" s="108">
        <v>62</v>
      </c>
      <c r="C9" s="109" t="s">
        <v>75</v>
      </c>
      <c r="D9" s="194" t="s">
        <v>86</v>
      </c>
      <c r="E9" s="109" t="s">
        <v>77</v>
      </c>
      <c r="F9" s="111" t="s">
        <v>78</v>
      </c>
      <c r="G9" s="112">
        <v>71.86</v>
      </c>
      <c r="H9" s="112">
        <v>12.96</v>
      </c>
      <c r="I9" s="143" t="s">
        <v>79</v>
      </c>
      <c r="J9" s="112">
        <f>IF(I9="SI",G9-H9,G9)</f>
        <v>58.9</v>
      </c>
      <c r="K9" s="195" t="s">
        <v>80</v>
      </c>
      <c r="L9" s="108">
        <v>2017</v>
      </c>
      <c r="M9" s="108">
        <v>440</v>
      </c>
      <c r="N9" s="109" t="s">
        <v>75</v>
      </c>
      <c r="O9" s="111" t="s">
        <v>81</v>
      </c>
      <c r="P9" s="109" t="s">
        <v>82</v>
      </c>
      <c r="Q9" s="109" t="s">
        <v>82</v>
      </c>
      <c r="R9" s="108">
        <v>1</v>
      </c>
      <c r="S9" s="111" t="s">
        <v>83</v>
      </c>
      <c r="T9" s="108">
        <v>1010203</v>
      </c>
      <c r="U9" s="108">
        <v>140</v>
      </c>
      <c r="V9" s="108">
        <v>1043</v>
      </c>
      <c r="W9" s="108">
        <v>3</v>
      </c>
      <c r="X9" s="113">
        <v>2017</v>
      </c>
      <c r="Y9" s="113">
        <v>69</v>
      </c>
      <c r="Z9" s="113">
        <v>0</v>
      </c>
      <c r="AA9" s="114" t="s">
        <v>84</v>
      </c>
      <c r="AB9" s="108">
        <v>407</v>
      </c>
      <c r="AC9" s="109" t="s">
        <v>84</v>
      </c>
      <c r="AD9" s="196" t="s">
        <v>85</v>
      </c>
      <c r="AE9" s="196" t="s">
        <v>84</v>
      </c>
      <c r="AF9" s="197">
        <f>AE9-AD9</f>
        <v>89</v>
      </c>
      <c r="AG9" s="198">
        <f>IF(AI9="SI",0,J9)</f>
        <v>58.9</v>
      </c>
      <c r="AH9" s="199">
        <f>AG9*AF9</f>
        <v>5242.099999999999</v>
      </c>
      <c r="AI9" s="200"/>
    </row>
    <row r="10" spans="1:35" ht="15">
      <c r="A10" s="108">
        <v>2017</v>
      </c>
      <c r="B10" s="108">
        <v>77</v>
      </c>
      <c r="C10" s="109" t="s">
        <v>87</v>
      </c>
      <c r="D10" s="194" t="s">
        <v>88</v>
      </c>
      <c r="E10" s="109" t="s">
        <v>87</v>
      </c>
      <c r="F10" s="111" t="s">
        <v>89</v>
      </c>
      <c r="G10" s="112">
        <v>8327.6</v>
      </c>
      <c r="H10" s="112">
        <v>1501.7</v>
      </c>
      <c r="I10" s="143" t="s">
        <v>79</v>
      </c>
      <c r="J10" s="112">
        <f>IF(I10="SI",G10-H10,G10)</f>
        <v>6825.900000000001</v>
      </c>
      <c r="K10" s="195" t="s">
        <v>90</v>
      </c>
      <c r="L10" s="108">
        <v>2017</v>
      </c>
      <c r="M10" s="108">
        <v>544</v>
      </c>
      <c r="N10" s="109" t="s">
        <v>87</v>
      </c>
      <c r="O10" s="111" t="s">
        <v>91</v>
      </c>
      <c r="P10" s="109" t="s">
        <v>92</v>
      </c>
      <c r="Q10" s="109" t="s">
        <v>92</v>
      </c>
      <c r="R10" s="108">
        <v>2</v>
      </c>
      <c r="S10" s="111" t="s">
        <v>93</v>
      </c>
      <c r="T10" s="108">
        <v>2110501</v>
      </c>
      <c r="U10" s="108">
        <v>10030</v>
      </c>
      <c r="V10" s="108">
        <v>3528</v>
      </c>
      <c r="W10" s="108">
        <v>1</v>
      </c>
      <c r="X10" s="113">
        <v>2016</v>
      </c>
      <c r="Y10" s="113">
        <v>181</v>
      </c>
      <c r="Z10" s="113">
        <v>0</v>
      </c>
      <c r="AA10" s="114" t="s">
        <v>80</v>
      </c>
      <c r="AB10" s="108">
        <v>555</v>
      </c>
      <c r="AC10" s="109" t="s">
        <v>94</v>
      </c>
      <c r="AD10" s="196" t="s">
        <v>95</v>
      </c>
      <c r="AE10" s="196" t="s">
        <v>94</v>
      </c>
      <c r="AF10" s="197">
        <f>AE10-AD10</f>
        <v>144</v>
      </c>
      <c r="AG10" s="198">
        <f>IF(AI10="SI",0,J10)</f>
        <v>6825.900000000001</v>
      </c>
      <c r="AH10" s="199">
        <f>AG10*AF10</f>
        <v>982929.6000000001</v>
      </c>
      <c r="AI10" s="200"/>
    </row>
    <row r="11" spans="1:35" ht="15">
      <c r="A11" s="108">
        <v>2017</v>
      </c>
      <c r="B11" s="108">
        <v>87</v>
      </c>
      <c r="C11" s="109" t="s">
        <v>96</v>
      </c>
      <c r="D11" s="194" t="s">
        <v>97</v>
      </c>
      <c r="E11" s="109" t="s">
        <v>98</v>
      </c>
      <c r="F11" s="111" t="s">
        <v>99</v>
      </c>
      <c r="G11" s="112">
        <v>1647</v>
      </c>
      <c r="H11" s="112">
        <v>297</v>
      </c>
      <c r="I11" s="143" t="s">
        <v>79</v>
      </c>
      <c r="J11" s="112">
        <f>IF(I11="SI",G11-H11,G11)</f>
        <v>1350</v>
      </c>
      <c r="K11" s="195" t="s">
        <v>100</v>
      </c>
      <c r="L11" s="108">
        <v>2017</v>
      </c>
      <c r="M11" s="108">
        <v>605</v>
      </c>
      <c r="N11" s="109" t="s">
        <v>96</v>
      </c>
      <c r="O11" s="111" t="s">
        <v>101</v>
      </c>
      <c r="P11" s="109" t="s">
        <v>102</v>
      </c>
      <c r="Q11" s="109" t="s">
        <v>80</v>
      </c>
      <c r="R11" s="108">
        <v>1</v>
      </c>
      <c r="S11" s="111" t="s">
        <v>83</v>
      </c>
      <c r="T11" s="108">
        <v>1010203</v>
      </c>
      <c r="U11" s="108">
        <v>140</v>
      </c>
      <c r="V11" s="108">
        <v>1043</v>
      </c>
      <c r="W11" s="108">
        <v>4</v>
      </c>
      <c r="X11" s="113">
        <v>2017</v>
      </c>
      <c r="Y11" s="113">
        <v>77</v>
      </c>
      <c r="Z11" s="113">
        <v>0</v>
      </c>
      <c r="AA11" s="114" t="s">
        <v>84</v>
      </c>
      <c r="AB11" s="108">
        <v>390</v>
      </c>
      <c r="AC11" s="109" t="s">
        <v>84</v>
      </c>
      <c r="AD11" s="196" t="s">
        <v>103</v>
      </c>
      <c r="AE11" s="196" t="s">
        <v>84</v>
      </c>
      <c r="AF11" s="197">
        <f>AE11-AD11</f>
        <v>65</v>
      </c>
      <c r="AG11" s="198">
        <f>IF(AI11="SI",0,J11)</f>
        <v>1350</v>
      </c>
      <c r="AH11" s="199">
        <f>AG11*AF11</f>
        <v>87750</v>
      </c>
      <c r="AI11" s="200"/>
    </row>
    <row r="12" spans="1:35" ht="15">
      <c r="A12" s="108">
        <v>2017</v>
      </c>
      <c r="B12" s="108">
        <v>126</v>
      </c>
      <c r="C12" s="109" t="s">
        <v>104</v>
      </c>
      <c r="D12" s="194" t="s">
        <v>105</v>
      </c>
      <c r="E12" s="109" t="s">
        <v>106</v>
      </c>
      <c r="F12" s="111" t="s">
        <v>107</v>
      </c>
      <c r="G12" s="112">
        <v>158.6</v>
      </c>
      <c r="H12" s="112">
        <v>28.6</v>
      </c>
      <c r="I12" s="143" t="s">
        <v>79</v>
      </c>
      <c r="J12" s="112">
        <f>IF(I12="SI",G12-H12,G12)</f>
        <v>130</v>
      </c>
      <c r="K12" s="195" t="s">
        <v>80</v>
      </c>
      <c r="L12" s="108">
        <v>2017</v>
      </c>
      <c r="M12" s="108">
        <v>874</v>
      </c>
      <c r="N12" s="109" t="s">
        <v>104</v>
      </c>
      <c r="O12" s="111" t="s">
        <v>81</v>
      </c>
      <c r="P12" s="109" t="s">
        <v>82</v>
      </c>
      <c r="Q12" s="109" t="s">
        <v>82</v>
      </c>
      <c r="R12" s="108">
        <v>1</v>
      </c>
      <c r="S12" s="111" t="s">
        <v>83</v>
      </c>
      <c r="T12" s="108">
        <v>1010203</v>
      </c>
      <c r="U12" s="108">
        <v>140</v>
      </c>
      <c r="V12" s="108">
        <v>1043</v>
      </c>
      <c r="W12" s="108">
        <v>3</v>
      </c>
      <c r="X12" s="113">
        <v>2017</v>
      </c>
      <c r="Y12" s="113">
        <v>69</v>
      </c>
      <c r="Z12" s="113">
        <v>0</v>
      </c>
      <c r="AA12" s="114" t="s">
        <v>108</v>
      </c>
      <c r="AB12" s="108">
        <v>506</v>
      </c>
      <c r="AC12" s="109" t="s">
        <v>108</v>
      </c>
      <c r="AD12" s="196" t="s">
        <v>109</v>
      </c>
      <c r="AE12" s="196" t="s">
        <v>108</v>
      </c>
      <c r="AF12" s="197">
        <f>AE12-AD12</f>
        <v>76</v>
      </c>
      <c r="AG12" s="198">
        <f>IF(AI12="SI",0,J12)</f>
        <v>130</v>
      </c>
      <c r="AH12" s="199">
        <f>AG12*AF12</f>
        <v>9880</v>
      </c>
      <c r="AI12" s="200"/>
    </row>
    <row r="13" spans="1:35" ht="15">
      <c r="A13" s="108">
        <v>2017</v>
      </c>
      <c r="B13" s="108">
        <v>127</v>
      </c>
      <c r="C13" s="109" t="s">
        <v>104</v>
      </c>
      <c r="D13" s="194" t="s">
        <v>110</v>
      </c>
      <c r="E13" s="109" t="s">
        <v>106</v>
      </c>
      <c r="F13" s="111" t="s">
        <v>107</v>
      </c>
      <c r="G13" s="112">
        <v>92.39</v>
      </c>
      <c r="H13" s="112">
        <v>16.66</v>
      </c>
      <c r="I13" s="143" t="s">
        <v>79</v>
      </c>
      <c r="J13" s="112">
        <f>IF(I13="SI",G13-H13,G13)</f>
        <v>75.73</v>
      </c>
      <c r="K13" s="195" t="s">
        <v>80</v>
      </c>
      <c r="L13" s="108">
        <v>2017</v>
      </c>
      <c r="M13" s="108">
        <v>875</v>
      </c>
      <c r="N13" s="109" t="s">
        <v>104</v>
      </c>
      <c r="O13" s="111" t="s">
        <v>81</v>
      </c>
      <c r="P13" s="109" t="s">
        <v>82</v>
      </c>
      <c r="Q13" s="109" t="s">
        <v>82</v>
      </c>
      <c r="R13" s="108">
        <v>1</v>
      </c>
      <c r="S13" s="111" t="s">
        <v>83</v>
      </c>
      <c r="T13" s="108">
        <v>1010203</v>
      </c>
      <c r="U13" s="108">
        <v>140</v>
      </c>
      <c r="V13" s="108">
        <v>1043</v>
      </c>
      <c r="W13" s="108">
        <v>3</v>
      </c>
      <c r="X13" s="113">
        <v>2017</v>
      </c>
      <c r="Y13" s="113">
        <v>69</v>
      </c>
      <c r="Z13" s="113">
        <v>0</v>
      </c>
      <c r="AA13" s="114" t="s">
        <v>108</v>
      </c>
      <c r="AB13" s="108">
        <v>506</v>
      </c>
      <c r="AC13" s="109" t="s">
        <v>108</v>
      </c>
      <c r="AD13" s="196" t="s">
        <v>109</v>
      </c>
      <c r="AE13" s="196" t="s">
        <v>108</v>
      </c>
      <c r="AF13" s="197">
        <f>AE13-AD13</f>
        <v>76</v>
      </c>
      <c r="AG13" s="198">
        <f>IF(AI13="SI",0,J13)</f>
        <v>75.73</v>
      </c>
      <c r="AH13" s="199">
        <f>AG13*AF13</f>
        <v>5755.4800000000005</v>
      </c>
      <c r="AI13" s="200"/>
    </row>
    <row r="14" spans="1:35" ht="15">
      <c r="A14" s="108">
        <v>2017</v>
      </c>
      <c r="B14" s="108">
        <v>135</v>
      </c>
      <c r="C14" s="109" t="s">
        <v>111</v>
      </c>
      <c r="D14" s="194" t="s">
        <v>112</v>
      </c>
      <c r="E14" s="109" t="s">
        <v>111</v>
      </c>
      <c r="F14" s="111" t="s">
        <v>113</v>
      </c>
      <c r="G14" s="112">
        <v>594.32</v>
      </c>
      <c r="H14" s="112">
        <v>107.17</v>
      </c>
      <c r="I14" s="143" t="s">
        <v>79</v>
      </c>
      <c r="J14" s="112">
        <f>IF(I14="SI",G14-H14,G14)</f>
        <v>487.15000000000003</v>
      </c>
      <c r="K14" s="195" t="s">
        <v>114</v>
      </c>
      <c r="L14" s="108">
        <v>2017</v>
      </c>
      <c r="M14" s="108">
        <v>995</v>
      </c>
      <c r="N14" s="109" t="s">
        <v>111</v>
      </c>
      <c r="O14" s="111" t="s">
        <v>115</v>
      </c>
      <c r="P14" s="109" t="s">
        <v>116</v>
      </c>
      <c r="Q14" s="109" t="s">
        <v>80</v>
      </c>
      <c r="R14" s="108">
        <v>1</v>
      </c>
      <c r="S14" s="111" t="s">
        <v>83</v>
      </c>
      <c r="T14" s="108">
        <v>1080103</v>
      </c>
      <c r="U14" s="108">
        <v>2780</v>
      </c>
      <c r="V14" s="108">
        <v>1928</v>
      </c>
      <c r="W14" s="108">
        <v>1</v>
      </c>
      <c r="X14" s="113">
        <v>2017</v>
      </c>
      <c r="Y14" s="113">
        <v>101</v>
      </c>
      <c r="Z14" s="113">
        <v>0</v>
      </c>
      <c r="AA14" s="114" t="s">
        <v>84</v>
      </c>
      <c r="AB14" s="108">
        <v>396</v>
      </c>
      <c r="AC14" s="109" t="s">
        <v>84</v>
      </c>
      <c r="AD14" s="196" t="s">
        <v>117</v>
      </c>
      <c r="AE14" s="196" t="s">
        <v>84</v>
      </c>
      <c r="AF14" s="197">
        <f>AE14-AD14</f>
        <v>9</v>
      </c>
      <c r="AG14" s="198">
        <f>IF(AI14="SI",0,J14)</f>
        <v>487.15000000000003</v>
      </c>
      <c r="AH14" s="199">
        <f>AG14*AF14</f>
        <v>4384.35</v>
      </c>
      <c r="AI14" s="200"/>
    </row>
    <row r="15" spans="1:35" ht="15">
      <c r="A15" s="108">
        <v>2017</v>
      </c>
      <c r="B15" s="108">
        <v>135</v>
      </c>
      <c r="C15" s="109" t="s">
        <v>111</v>
      </c>
      <c r="D15" s="194" t="s">
        <v>112</v>
      </c>
      <c r="E15" s="109" t="s">
        <v>111</v>
      </c>
      <c r="F15" s="111" t="s">
        <v>113</v>
      </c>
      <c r="G15" s="112">
        <v>206</v>
      </c>
      <c r="H15" s="112">
        <v>37.15</v>
      </c>
      <c r="I15" s="143" t="s">
        <v>79</v>
      </c>
      <c r="J15" s="112">
        <f>IF(I15="SI",G15-H15,G15)</f>
        <v>168.85</v>
      </c>
      <c r="K15" s="195" t="s">
        <v>114</v>
      </c>
      <c r="L15" s="108">
        <v>2017</v>
      </c>
      <c r="M15" s="108">
        <v>995</v>
      </c>
      <c r="N15" s="109" t="s">
        <v>111</v>
      </c>
      <c r="O15" s="111" t="s">
        <v>115</v>
      </c>
      <c r="P15" s="109" t="s">
        <v>116</v>
      </c>
      <c r="Q15" s="109" t="s">
        <v>80</v>
      </c>
      <c r="R15" s="108">
        <v>1</v>
      </c>
      <c r="S15" s="111" t="s">
        <v>83</v>
      </c>
      <c r="T15" s="108">
        <v>1080203</v>
      </c>
      <c r="U15" s="108">
        <v>2890</v>
      </c>
      <c r="V15" s="108">
        <v>1938</v>
      </c>
      <c r="W15" s="108">
        <v>99</v>
      </c>
      <c r="X15" s="113">
        <v>2017</v>
      </c>
      <c r="Y15" s="113">
        <v>100</v>
      </c>
      <c r="Z15" s="113">
        <v>0</v>
      </c>
      <c r="AA15" s="114" t="s">
        <v>84</v>
      </c>
      <c r="AB15" s="108">
        <v>397</v>
      </c>
      <c r="AC15" s="109" t="s">
        <v>84</v>
      </c>
      <c r="AD15" s="196" t="s">
        <v>117</v>
      </c>
      <c r="AE15" s="196" t="s">
        <v>84</v>
      </c>
      <c r="AF15" s="197">
        <f>AE15-AD15</f>
        <v>9</v>
      </c>
      <c r="AG15" s="198">
        <f>IF(AI15="SI",0,J15)</f>
        <v>168.85</v>
      </c>
      <c r="AH15" s="199">
        <f>AG15*AF15</f>
        <v>1519.6499999999999</v>
      </c>
      <c r="AI15" s="200"/>
    </row>
    <row r="16" spans="1:35" ht="15">
      <c r="A16" s="108">
        <v>2017</v>
      </c>
      <c r="B16" s="108">
        <v>138</v>
      </c>
      <c r="C16" s="109" t="s">
        <v>118</v>
      </c>
      <c r="D16" s="194" t="s">
        <v>119</v>
      </c>
      <c r="E16" s="109" t="s">
        <v>120</v>
      </c>
      <c r="F16" s="111" t="s">
        <v>121</v>
      </c>
      <c r="G16" s="112">
        <v>884.9</v>
      </c>
      <c r="H16" s="112">
        <v>80.45</v>
      </c>
      <c r="I16" s="143" t="s">
        <v>79</v>
      </c>
      <c r="J16" s="112">
        <f>IF(I16="SI",G16-H16,G16)</f>
        <v>804.4499999999999</v>
      </c>
      <c r="K16" s="195" t="s">
        <v>80</v>
      </c>
      <c r="L16" s="108">
        <v>2017</v>
      </c>
      <c r="M16" s="108">
        <v>1013</v>
      </c>
      <c r="N16" s="109" t="s">
        <v>118</v>
      </c>
      <c r="O16" s="111" t="s">
        <v>122</v>
      </c>
      <c r="P16" s="109" t="s">
        <v>123</v>
      </c>
      <c r="Q16" s="109" t="s">
        <v>123</v>
      </c>
      <c r="R16" s="108">
        <v>1</v>
      </c>
      <c r="S16" s="111" t="s">
        <v>83</v>
      </c>
      <c r="T16" s="108">
        <v>1090503</v>
      </c>
      <c r="U16" s="108">
        <v>3550</v>
      </c>
      <c r="V16" s="108">
        <v>1748</v>
      </c>
      <c r="W16" s="108">
        <v>2</v>
      </c>
      <c r="X16" s="113">
        <v>2017</v>
      </c>
      <c r="Y16" s="113">
        <v>86</v>
      </c>
      <c r="Z16" s="113">
        <v>0</v>
      </c>
      <c r="AA16" s="114" t="s">
        <v>84</v>
      </c>
      <c r="AB16" s="108">
        <v>388</v>
      </c>
      <c r="AC16" s="109" t="s">
        <v>84</v>
      </c>
      <c r="AD16" s="196" t="s">
        <v>124</v>
      </c>
      <c r="AE16" s="196" t="s">
        <v>84</v>
      </c>
      <c r="AF16" s="197">
        <f>AE16-AD16</f>
        <v>7</v>
      </c>
      <c r="AG16" s="198">
        <f>IF(AI16="SI",0,J16)</f>
        <v>804.4499999999999</v>
      </c>
      <c r="AH16" s="199">
        <f>AG16*AF16</f>
        <v>5631.15</v>
      </c>
      <c r="AI16" s="200"/>
    </row>
    <row r="17" spans="1:35" ht="15">
      <c r="A17" s="108">
        <v>2017</v>
      </c>
      <c r="B17" s="108">
        <v>139</v>
      </c>
      <c r="C17" s="109" t="s">
        <v>125</v>
      </c>
      <c r="D17" s="194" t="s">
        <v>126</v>
      </c>
      <c r="E17" s="109" t="s">
        <v>120</v>
      </c>
      <c r="F17" s="111" t="s">
        <v>127</v>
      </c>
      <c r="G17" s="112">
        <v>186.32</v>
      </c>
      <c r="H17" s="112">
        <v>7.17</v>
      </c>
      <c r="I17" s="143" t="s">
        <v>79</v>
      </c>
      <c r="J17" s="112">
        <f>IF(I17="SI",G17-H17,G17)</f>
        <v>179.15</v>
      </c>
      <c r="K17" s="195" t="s">
        <v>128</v>
      </c>
      <c r="L17" s="108">
        <v>2017</v>
      </c>
      <c r="M17" s="108">
        <v>1015</v>
      </c>
      <c r="N17" s="109" t="s">
        <v>125</v>
      </c>
      <c r="O17" s="111" t="s">
        <v>129</v>
      </c>
      <c r="P17" s="109" t="s">
        <v>130</v>
      </c>
      <c r="Q17" s="109" t="s">
        <v>130</v>
      </c>
      <c r="R17" s="108">
        <v>1</v>
      </c>
      <c r="S17" s="111" t="s">
        <v>83</v>
      </c>
      <c r="T17" s="108">
        <v>1010803</v>
      </c>
      <c r="U17" s="108">
        <v>800</v>
      </c>
      <c r="V17" s="108">
        <v>1065</v>
      </c>
      <c r="W17" s="108">
        <v>99</v>
      </c>
      <c r="X17" s="113">
        <v>2017</v>
      </c>
      <c r="Y17" s="113">
        <v>173</v>
      </c>
      <c r="Z17" s="113">
        <v>0</v>
      </c>
      <c r="AA17" s="114" t="s">
        <v>84</v>
      </c>
      <c r="AB17" s="108">
        <v>393</v>
      </c>
      <c r="AC17" s="109" t="s">
        <v>84</v>
      </c>
      <c r="AD17" s="196" t="s">
        <v>131</v>
      </c>
      <c r="AE17" s="196" t="s">
        <v>84</v>
      </c>
      <c r="AF17" s="197">
        <f>AE17-AD17</f>
        <v>6</v>
      </c>
      <c r="AG17" s="198">
        <f>IF(AI17="SI",0,J17)</f>
        <v>179.15</v>
      </c>
      <c r="AH17" s="199">
        <f>AG17*AF17</f>
        <v>1074.9</v>
      </c>
      <c r="AI17" s="200"/>
    </row>
    <row r="18" spans="1:35" ht="15">
      <c r="A18" s="108">
        <v>2017</v>
      </c>
      <c r="B18" s="108">
        <v>140</v>
      </c>
      <c r="C18" s="109" t="s">
        <v>125</v>
      </c>
      <c r="D18" s="194" t="s">
        <v>132</v>
      </c>
      <c r="E18" s="109" t="s">
        <v>133</v>
      </c>
      <c r="F18" s="111" t="s">
        <v>134</v>
      </c>
      <c r="G18" s="112">
        <v>1386.28</v>
      </c>
      <c r="H18" s="112">
        <v>126.03</v>
      </c>
      <c r="I18" s="143" t="s">
        <v>79</v>
      </c>
      <c r="J18" s="112">
        <f>IF(I18="SI",G18-H18,G18)</f>
        <v>1260.25</v>
      </c>
      <c r="K18" s="195" t="s">
        <v>80</v>
      </c>
      <c r="L18" s="108">
        <v>2017</v>
      </c>
      <c r="M18" s="108">
        <v>1014</v>
      </c>
      <c r="N18" s="109" t="s">
        <v>125</v>
      </c>
      <c r="O18" s="111" t="s">
        <v>122</v>
      </c>
      <c r="P18" s="109" t="s">
        <v>123</v>
      </c>
      <c r="Q18" s="109" t="s">
        <v>123</v>
      </c>
      <c r="R18" s="108">
        <v>1</v>
      </c>
      <c r="S18" s="111" t="s">
        <v>83</v>
      </c>
      <c r="T18" s="108">
        <v>1090503</v>
      </c>
      <c r="U18" s="108">
        <v>3550</v>
      </c>
      <c r="V18" s="108">
        <v>1748</v>
      </c>
      <c r="W18" s="108">
        <v>2</v>
      </c>
      <c r="X18" s="113">
        <v>2017</v>
      </c>
      <c r="Y18" s="113">
        <v>86</v>
      </c>
      <c r="Z18" s="113">
        <v>0</v>
      </c>
      <c r="AA18" s="114" t="s">
        <v>84</v>
      </c>
      <c r="AB18" s="108">
        <v>388</v>
      </c>
      <c r="AC18" s="109" t="s">
        <v>84</v>
      </c>
      <c r="AD18" s="196" t="s">
        <v>131</v>
      </c>
      <c r="AE18" s="196" t="s">
        <v>84</v>
      </c>
      <c r="AF18" s="197">
        <f>AE18-AD18</f>
        <v>6</v>
      </c>
      <c r="AG18" s="198">
        <f>IF(AI18="SI",0,J18)</f>
        <v>1260.25</v>
      </c>
      <c r="AH18" s="199">
        <f>AG18*AF18</f>
        <v>7561.5</v>
      </c>
      <c r="AI18" s="200"/>
    </row>
    <row r="19" spans="1:35" ht="15">
      <c r="A19" s="108">
        <v>2017</v>
      </c>
      <c r="B19" s="108">
        <v>141</v>
      </c>
      <c r="C19" s="109" t="s">
        <v>135</v>
      </c>
      <c r="D19" s="194" t="s">
        <v>136</v>
      </c>
      <c r="E19" s="109" t="s">
        <v>135</v>
      </c>
      <c r="F19" s="111" t="s">
        <v>137</v>
      </c>
      <c r="G19" s="112">
        <v>1403</v>
      </c>
      <c r="H19" s="112">
        <v>253</v>
      </c>
      <c r="I19" s="143" t="s">
        <v>79</v>
      </c>
      <c r="J19" s="112">
        <f>IF(I19="SI",G19-H19,G19)</f>
        <v>1150</v>
      </c>
      <c r="K19" s="195" t="s">
        <v>138</v>
      </c>
      <c r="L19" s="108">
        <v>2017</v>
      </c>
      <c r="M19" s="108">
        <v>1049</v>
      </c>
      <c r="N19" s="109" t="s">
        <v>135</v>
      </c>
      <c r="O19" s="111" t="s">
        <v>139</v>
      </c>
      <c r="P19" s="109" t="s">
        <v>140</v>
      </c>
      <c r="Q19" s="109" t="s">
        <v>141</v>
      </c>
      <c r="R19" s="108">
        <v>1</v>
      </c>
      <c r="S19" s="111" t="s">
        <v>83</v>
      </c>
      <c r="T19" s="108">
        <v>1080103</v>
      </c>
      <c r="U19" s="108">
        <v>2780</v>
      </c>
      <c r="V19" s="108">
        <v>1934</v>
      </c>
      <c r="W19" s="108">
        <v>99</v>
      </c>
      <c r="X19" s="113">
        <v>2017</v>
      </c>
      <c r="Y19" s="113">
        <v>116</v>
      </c>
      <c r="Z19" s="113">
        <v>0</v>
      </c>
      <c r="AA19" s="114" t="s">
        <v>84</v>
      </c>
      <c r="AB19" s="108">
        <v>395</v>
      </c>
      <c r="AC19" s="109" t="s">
        <v>84</v>
      </c>
      <c r="AD19" s="196" t="s">
        <v>142</v>
      </c>
      <c r="AE19" s="196" t="s">
        <v>84</v>
      </c>
      <c r="AF19" s="197">
        <f>AE19-AD19</f>
        <v>1</v>
      </c>
      <c r="AG19" s="198">
        <f>IF(AI19="SI",0,J19)</f>
        <v>1150</v>
      </c>
      <c r="AH19" s="199">
        <f>AG19*AF19</f>
        <v>1150</v>
      </c>
      <c r="AI19" s="200"/>
    </row>
    <row r="20" spans="1:35" ht="15">
      <c r="A20" s="108">
        <v>2017</v>
      </c>
      <c r="B20" s="108">
        <v>142</v>
      </c>
      <c r="C20" s="109" t="s">
        <v>143</v>
      </c>
      <c r="D20" s="194" t="s">
        <v>144</v>
      </c>
      <c r="E20" s="109" t="s">
        <v>143</v>
      </c>
      <c r="F20" s="111" t="s">
        <v>145</v>
      </c>
      <c r="G20" s="112">
        <v>3586.8</v>
      </c>
      <c r="H20" s="112">
        <v>646.8</v>
      </c>
      <c r="I20" s="143" t="s">
        <v>79</v>
      </c>
      <c r="J20" s="112">
        <f>IF(I20="SI",G20-H20,G20)</f>
        <v>2940</v>
      </c>
      <c r="K20" s="195" t="s">
        <v>146</v>
      </c>
      <c r="L20" s="108">
        <v>2017</v>
      </c>
      <c r="M20" s="108">
        <v>1057</v>
      </c>
      <c r="N20" s="109" t="s">
        <v>143</v>
      </c>
      <c r="O20" s="111" t="s">
        <v>115</v>
      </c>
      <c r="P20" s="109" t="s">
        <v>116</v>
      </c>
      <c r="Q20" s="109" t="s">
        <v>80</v>
      </c>
      <c r="R20" s="108">
        <v>2</v>
      </c>
      <c r="S20" s="111" t="s">
        <v>93</v>
      </c>
      <c r="T20" s="108">
        <v>2110501</v>
      </c>
      <c r="U20" s="108">
        <v>10030</v>
      </c>
      <c r="V20" s="108">
        <v>3528</v>
      </c>
      <c r="W20" s="108">
        <v>1</v>
      </c>
      <c r="X20" s="113">
        <v>2017</v>
      </c>
      <c r="Y20" s="113">
        <v>93</v>
      </c>
      <c r="Z20" s="113">
        <v>0</v>
      </c>
      <c r="AA20" s="114" t="s">
        <v>147</v>
      </c>
      <c r="AB20" s="108">
        <v>480</v>
      </c>
      <c r="AC20" s="109" t="s">
        <v>147</v>
      </c>
      <c r="AD20" s="196" t="s">
        <v>84</v>
      </c>
      <c r="AE20" s="196" t="s">
        <v>147</v>
      </c>
      <c r="AF20" s="197">
        <f>AE20-AD20</f>
        <v>14</v>
      </c>
      <c r="AG20" s="198">
        <f>IF(AI20="SI",0,J20)</f>
        <v>2940</v>
      </c>
      <c r="AH20" s="199">
        <f>AG20*AF20</f>
        <v>41160</v>
      </c>
      <c r="AI20" s="200"/>
    </row>
    <row r="21" spans="1:35" ht="15">
      <c r="A21" s="108">
        <v>2017</v>
      </c>
      <c r="B21" s="108">
        <v>143</v>
      </c>
      <c r="C21" s="109" t="s">
        <v>148</v>
      </c>
      <c r="D21" s="194" t="s">
        <v>149</v>
      </c>
      <c r="E21" s="109" t="s">
        <v>150</v>
      </c>
      <c r="F21" s="111" t="s">
        <v>151</v>
      </c>
      <c r="G21" s="112">
        <v>2075.22</v>
      </c>
      <c r="H21" s="112">
        <v>188.66</v>
      </c>
      <c r="I21" s="143" t="s">
        <v>79</v>
      </c>
      <c r="J21" s="112">
        <f>IF(I21="SI",G21-H21,G21)</f>
        <v>1886.5599999999997</v>
      </c>
      <c r="K21" s="195" t="s">
        <v>80</v>
      </c>
      <c r="L21" s="108">
        <v>2017</v>
      </c>
      <c r="M21" s="108">
        <v>1059</v>
      </c>
      <c r="N21" s="109" t="s">
        <v>148</v>
      </c>
      <c r="O21" s="111" t="s">
        <v>152</v>
      </c>
      <c r="P21" s="109" t="s">
        <v>153</v>
      </c>
      <c r="Q21" s="109" t="s">
        <v>80</v>
      </c>
      <c r="R21" s="108">
        <v>1</v>
      </c>
      <c r="S21" s="111" t="s">
        <v>83</v>
      </c>
      <c r="T21" s="108">
        <v>1090503</v>
      </c>
      <c r="U21" s="108">
        <v>3550</v>
      </c>
      <c r="V21" s="108">
        <v>1748</v>
      </c>
      <c r="W21" s="108">
        <v>99</v>
      </c>
      <c r="X21" s="113">
        <v>2017</v>
      </c>
      <c r="Y21" s="113">
        <v>38</v>
      </c>
      <c r="Z21" s="113">
        <v>0</v>
      </c>
      <c r="AA21" s="114" t="s">
        <v>84</v>
      </c>
      <c r="AB21" s="108">
        <v>404</v>
      </c>
      <c r="AC21" s="109" t="s">
        <v>84</v>
      </c>
      <c r="AD21" s="196" t="s">
        <v>154</v>
      </c>
      <c r="AE21" s="196" t="s">
        <v>84</v>
      </c>
      <c r="AF21" s="197">
        <f>AE21-AD21</f>
        <v>-1</v>
      </c>
      <c r="AG21" s="198">
        <f>IF(AI21="SI",0,J21)</f>
        <v>1886.5599999999997</v>
      </c>
      <c r="AH21" s="199">
        <f>AG21*AF21</f>
        <v>-1886.5599999999997</v>
      </c>
      <c r="AI21" s="200"/>
    </row>
    <row r="22" spans="1:35" ht="15">
      <c r="A22" s="108">
        <v>2017</v>
      </c>
      <c r="B22" s="108">
        <v>144</v>
      </c>
      <c r="C22" s="109" t="s">
        <v>148</v>
      </c>
      <c r="D22" s="194" t="s">
        <v>155</v>
      </c>
      <c r="E22" s="109" t="s">
        <v>143</v>
      </c>
      <c r="F22" s="111" t="s">
        <v>156</v>
      </c>
      <c r="G22" s="112">
        <v>274.5</v>
      </c>
      <c r="H22" s="112">
        <v>49.5</v>
      </c>
      <c r="I22" s="143" t="s">
        <v>79</v>
      </c>
      <c r="J22" s="112">
        <f>IF(I22="SI",G22-H22,G22)</f>
        <v>225</v>
      </c>
      <c r="K22" s="195" t="s">
        <v>157</v>
      </c>
      <c r="L22" s="108">
        <v>2017</v>
      </c>
      <c r="M22" s="108">
        <v>1062</v>
      </c>
      <c r="N22" s="109" t="s">
        <v>148</v>
      </c>
      <c r="O22" s="111" t="s">
        <v>158</v>
      </c>
      <c r="P22" s="109" t="s">
        <v>159</v>
      </c>
      <c r="Q22" s="109" t="s">
        <v>160</v>
      </c>
      <c r="R22" s="108">
        <v>1</v>
      </c>
      <c r="S22" s="111" t="s">
        <v>83</v>
      </c>
      <c r="T22" s="108">
        <v>1080203</v>
      </c>
      <c r="U22" s="108">
        <v>2890</v>
      </c>
      <c r="V22" s="108">
        <v>1938</v>
      </c>
      <c r="W22" s="108">
        <v>99</v>
      </c>
      <c r="X22" s="113">
        <v>2017</v>
      </c>
      <c r="Y22" s="113">
        <v>3</v>
      </c>
      <c r="Z22" s="113">
        <v>0</v>
      </c>
      <c r="AA22" s="114" t="s">
        <v>84</v>
      </c>
      <c r="AB22" s="108">
        <v>394</v>
      </c>
      <c r="AC22" s="109" t="s">
        <v>84</v>
      </c>
      <c r="AD22" s="196" t="s">
        <v>154</v>
      </c>
      <c r="AE22" s="196" t="s">
        <v>84</v>
      </c>
      <c r="AF22" s="197">
        <f>AE22-AD22</f>
        <v>-1</v>
      </c>
      <c r="AG22" s="198">
        <f>IF(AI22="SI",0,J22)</f>
        <v>225</v>
      </c>
      <c r="AH22" s="199">
        <f>AG22*AF22</f>
        <v>-225</v>
      </c>
      <c r="AI22" s="200"/>
    </row>
    <row r="23" spans="1:35" ht="15">
      <c r="A23" s="108">
        <v>2017</v>
      </c>
      <c r="B23" s="108">
        <v>145</v>
      </c>
      <c r="C23" s="109" t="s">
        <v>148</v>
      </c>
      <c r="D23" s="194" t="s">
        <v>161</v>
      </c>
      <c r="E23" s="109" t="s">
        <v>143</v>
      </c>
      <c r="F23" s="111" t="s">
        <v>162</v>
      </c>
      <c r="G23" s="112">
        <v>274.5</v>
      </c>
      <c r="H23" s="112">
        <v>49.5</v>
      </c>
      <c r="I23" s="143" t="s">
        <v>79</v>
      </c>
      <c r="J23" s="112">
        <f>IF(I23="SI",G23-H23,G23)</f>
        <v>225</v>
      </c>
      <c r="K23" s="195" t="s">
        <v>157</v>
      </c>
      <c r="L23" s="108">
        <v>2017</v>
      </c>
      <c r="M23" s="108">
        <v>1060</v>
      </c>
      <c r="N23" s="109" t="s">
        <v>148</v>
      </c>
      <c r="O23" s="111" t="s">
        <v>158</v>
      </c>
      <c r="P23" s="109" t="s">
        <v>159</v>
      </c>
      <c r="Q23" s="109" t="s">
        <v>160</v>
      </c>
      <c r="R23" s="108">
        <v>1</v>
      </c>
      <c r="S23" s="111" t="s">
        <v>83</v>
      </c>
      <c r="T23" s="108">
        <v>1080203</v>
      </c>
      <c r="U23" s="108">
        <v>2890</v>
      </c>
      <c r="V23" s="108">
        <v>1938</v>
      </c>
      <c r="W23" s="108">
        <v>99</v>
      </c>
      <c r="X23" s="113">
        <v>2017</v>
      </c>
      <c r="Y23" s="113">
        <v>3</v>
      </c>
      <c r="Z23" s="113">
        <v>0</v>
      </c>
      <c r="AA23" s="114" t="s">
        <v>84</v>
      </c>
      <c r="AB23" s="108">
        <v>394</v>
      </c>
      <c r="AC23" s="109" t="s">
        <v>84</v>
      </c>
      <c r="AD23" s="196" t="s">
        <v>154</v>
      </c>
      <c r="AE23" s="196" t="s">
        <v>84</v>
      </c>
      <c r="AF23" s="197">
        <f>AE23-AD23</f>
        <v>-1</v>
      </c>
      <c r="AG23" s="198">
        <f>IF(AI23="SI",0,J23)</f>
        <v>225</v>
      </c>
      <c r="AH23" s="199">
        <f>AG23*AF23</f>
        <v>-225</v>
      </c>
      <c r="AI23" s="200"/>
    </row>
    <row r="24" spans="1:35" ht="15">
      <c r="A24" s="108">
        <v>2017</v>
      </c>
      <c r="B24" s="108">
        <v>146</v>
      </c>
      <c r="C24" s="109" t="s">
        <v>148</v>
      </c>
      <c r="D24" s="194" t="s">
        <v>163</v>
      </c>
      <c r="E24" s="109" t="s">
        <v>143</v>
      </c>
      <c r="F24" s="111" t="s">
        <v>164</v>
      </c>
      <c r="G24" s="112">
        <v>439.2</v>
      </c>
      <c r="H24" s="112">
        <v>79.2</v>
      </c>
      <c r="I24" s="143" t="s">
        <v>79</v>
      </c>
      <c r="J24" s="112">
        <f>IF(I24="SI",G24-H24,G24)</f>
        <v>360</v>
      </c>
      <c r="K24" s="195" t="s">
        <v>165</v>
      </c>
      <c r="L24" s="108">
        <v>2017</v>
      </c>
      <c r="M24" s="108">
        <v>1061</v>
      </c>
      <c r="N24" s="109" t="s">
        <v>148</v>
      </c>
      <c r="O24" s="111" t="s">
        <v>166</v>
      </c>
      <c r="P24" s="109" t="s">
        <v>167</v>
      </c>
      <c r="Q24" s="109" t="s">
        <v>80</v>
      </c>
      <c r="R24" s="108">
        <v>1</v>
      </c>
      <c r="S24" s="111" t="s">
        <v>83</v>
      </c>
      <c r="T24" s="108">
        <v>1010203</v>
      </c>
      <c r="U24" s="108">
        <v>140</v>
      </c>
      <c r="V24" s="108">
        <v>1043</v>
      </c>
      <c r="W24" s="108">
        <v>2</v>
      </c>
      <c r="X24" s="113">
        <v>2017</v>
      </c>
      <c r="Y24" s="113">
        <v>223</v>
      </c>
      <c r="Z24" s="113">
        <v>0</v>
      </c>
      <c r="AA24" s="114" t="s">
        <v>84</v>
      </c>
      <c r="AB24" s="108">
        <v>409</v>
      </c>
      <c r="AC24" s="109" t="s">
        <v>84</v>
      </c>
      <c r="AD24" s="196" t="s">
        <v>154</v>
      </c>
      <c r="AE24" s="196" t="s">
        <v>84</v>
      </c>
      <c r="AF24" s="197">
        <f>AE24-AD24</f>
        <v>-1</v>
      </c>
      <c r="AG24" s="198">
        <f>IF(AI24="SI",0,J24)</f>
        <v>360</v>
      </c>
      <c r="AH24" s="199">
        <f>AG24*AF24</f>
        <v>-360</v>
      </c>
      <c r="AI24" s="200"/>
    </row>
    <row r="25" spans="1:35" ht="15">
      <c r="A25" s="108">
        <v>2017</v>
      </c>
      <c r="B25" s="108">
        <v>147</v>
      </c>
      <c r="C25" s="109" t="s">
        <v>109</v>
      </c>
      <c r="D25" s="194" t="s">
        <v>168</v>
      </c>
      <c r="E25" s="109" t="s">
        <v>169</v>
      </c>
      <c r="F25" s="111" t="s">
        <v>170</v>
      </c>
      <c r="G25" s="112">
        <v>54.3</v>
      </c>
      <c r="H25" s="112">
        <v>9.79</v>
      </c>
      <c r="I25" s="143" t="s">
        <v>79</v>
      </c>
      <c r="J25" s="112">
        <f>IF(I25="SI",G25-H25,G25)</f>
        <v>44.51</v>
      </c>
      <c r="K25" s="195" t="s">
        <v>171</v>
      </c>
      <c r="L25" s="108">
        <v>2017</v>
      </c>
      <c r="M25" s="108">
        <v>1077</v>
      </c>
      <c r="N25" s="109" t="s">
        <v>109</v>
      </c>
      <c r="O25" s="111" t="s">
        <v>172</v>
      </c>
      <c r="P25" s="109" t="s">
        <v>173</v>
      </c>
      <c r="Q25" s="109" t="s">
        <v>80</v>
      </c>
      <c r="R25" s="108">
        <v>2</v>
      </c>
      <c r="S25" s="111" t="s">
        <v>93</v>
      </c>
      <c r="T25" s="108">
        <v>1010503</v>
      </c>
      <c r="U25" s="108">
        <v>470</v>
      </c>
      <c r="V25" s="108">
        <v>1156</v>
      </c>
      <c r="W25" s="108">
        <v>1</v>
      </c>
      <c r="X25" s="113">
        <v>2017</v>
      </c>
      <c r="Y25" s="113">
        <v>66</v>
      </c>
      <c r="Z25" s="113">
        <v>0</v>
      </c>
      <c r="AA25" s="114" t="s">
        <v>84</v>
      </c>
      <c r="AB25" s="108">
        <v>413</v>
      </c>
      <c r="AC25" s="109" t="s">
        <v>84</v>
      </c>
      <c r="AD25" s="196" t="s">
        <v>174</v>
      </c>
      <c r="AE25" s="196" t="s">
        <v>84</v>
      </c>
      <c r="AF25" s="197">
        <f>AE25-AD25</f>
        <v>-2</v>
      </c>
      <c r="AG25" s="198">
        <f>IF(AI25="SI",0,J25)</f>
        <v>44.51</v>
      </c>
      <c r="AH25" s="199">
        <f>AG25*AF25</f>
        <v>-89.02</v>
      </c>
      <c r="AI25" s="200"/>
    </row>
    <row r="26" spans="1:35" ht="15">
      <c r="A26" s="108">
        <v>2017</v>
      </c>
      <c r="B26" s="108">
        <v>148</v>
      </c>
      <c r="C26" s="109" t="s">
        <v>109</v>
      </c>
      <c r="D26" s="194" t="s">
        <v>175</v>
      </c>
      <c r="E26" s="109" t="s">
        <v>169</v>
      </c>
      <c r="F26" s="111" t="s">
        <v>170</v>
      </c>
      <c r="G26" s="112">
        <v>37.53</v>
      </c>
      <c r="H26" s="112">
        <v>6.77</v>
      </c>
      <c r="I26" s="143" t="s">
        <v>79</v>
      </c>
      <c r="J26" s="112">
        <f>IF(I26="SI",G26-H26,G26)</f>
        <v>30.76</v>
      </c>
      <c r="K26" s="195" t="s">
        <v>171</v>
      </c>
      <c r="L26" s="108">
        <v>2017</v>
      </c>
      <c r="M26" s="108">
        <v>1074</v>
      </c>
      <c r="N26" s="109" t="s">
        <v>109</v>
      </c>
      <c r="O26" s="111" t="s">
        <v>172</v>
      </c>
      <c r="P26" s="109" t="s">
        <v>173</v>
      </c>
      <c r="Q26" s="109" t="s">
        <v>80</v>
      </c>
      <c r="R26" s="108">
        <v>2</v>
      </c>
      <c r="S26" s="111" t="s">
        <v>93</v>
      </c>
      <c r="T26" s="108">
        <v>1010503</v>
      </c>
      <c r="U26" s="108">
        <v>470</v>
      </c>
      <c r="V26" s="108">
        <v>1156</v>
      </c>
      <c r="W26" s="108">
        <v>1</v>
      </c>
      <c r="X26" s="113">
        <v>2017</v>
      </c>
      <c r="Y26" s="113">
        <v>66</v>
      </c>
      <c r="Z26" s="113">
        <v>0</v>
      </c>
      <c r="AA26" s="114" t="s">
        <v>84</v>
      </c>
      <c r="AB26" s="108">
        <v>413</v>
      </c>
      <c r="AC26" s="109" t="s">
        <v>84</v>
      </c>
      <c r="AD26" s="196" t="s">
        <v>174</v>
      </c>
      <c r="AE26" s="196" t="s">
        <v>84</v>
      </c>
      <c r="AF26" s="197">
        <f>AE26-AD26</f>
        <v>-2</v>
      </c>
      <c r="AG26" s="198">
        <f>IF(AI26="SI",0,J26)</f>
        <v>30.76</v>
      </c>
      <c r="AH26" s="199">
        <f>AG26*AF26</f>
        <v>-61.52</v>
      </c>
      <c r="AI26" s="200"/>
    </row>
    <row r="27" spans="1:35" ht="15">
      <c r="A27" s="108">
        <v>2017</v>
      </c>
      <c r="B27" s="108">
        <v>149</v>
      </c>
      <c r="C27" s="109" t="s">
        <v>109</v>
      </c>
      <c r="D27" s="194" t="s">
        <v>176</v>
      </c>
      <c r="E27" s="109" t="s">
        <v>169</v>
      </c>
      <c r="F27" s="111" t="s">
        <v>170</v>
      </c>
      <c r="G27" s="112">
        <v>20.02</v>
      </c>
      <c r="H27" s="112">
        <v>3.61</v>
      </c>
      <c r="I27" s="143" t="s">
        <v>79</v>
      </c>
      <c r="J27" s="112">
        <f>IF(I27="SI",G27-H27,G27)</f>
        <v>16.41</v>
      </c>
      <c r="K27" s="195" t="s">
        <v>171</v>
      </c>
      <c r="L27" s="108">
        <v>2017</v>
      </c>
      <c r="M27" s="108">
        <v>1072</v>
      </c>
      <c r="N27" s="109" t="s">
        <v>109</v>
      </c>
      <c r="O27" s="111" t="s">
        <v>172</v>
      </c>
      <c r="P27" s="109" t="s">
        <v>173</v>
      </c>
      <c r="Q27" s="109" t="s">
        <v>80</v>
      </c>
      <c r="R27" s="108">
        <v>1</v>
      </c>
      <c r="S27" s="111" t="s">
        <v>83</v>
      </c>
      <c r="T27" s="108">
        <v>1100503</v>
      </c>
      <c r="U27" s="108">
        <v>4210</v>
      </c>
      <c r="V27" s="108">
        <v>1656</v>
      </c>
      <c r="W27" s="108">
        <v>2</v>
      </c>
      <c r="X27" s="113">
        <v>2017</v>
      </c>
      <c r="Y27" s="113">
        <v>65</v>
      </c>
      <c r="Z27" s="113">
        <v>0</v>
      </c>
      <c r="AA27" s="114" t="s">
        <v>84</v>
      </c>
      <c r="AB27" s="108">
        <v>416</v>
      </c>
      <c r="AC27" s="109" t="s">
        <v>84</v>
      </c>
      <c r="AD27" s="196" t="s">
        <v>174</v>
      </c>
      <c r="AE27" s="196" t="s">
        <v>84</v>
      </c>
      <c r="AF27" s="197">
        <f>AE27-AD27</f>
        <v>-2</v>
      </c>
      <c r="AG27" s="198">
        <f>IF(AI27="SI",0,J27)</f>
        <v>16.41</v>
      </c>
      <c r="AH27" s="199">
        <f>AG27*AF27</f>
        <v>-32.82</v>
      </c>
      <c r="AI27" s="200"/>
    </row>
    <row r="28" spans="1:35" ht="15">
      <c r="A28" s="108">
        <v>2017</v>
      </c>
      <c r="B28" s="108">
        <v>150</v>
      </c>
      <c r="C28" s="109" t="s">
        <v>109</v>
      </c>
      <c r="D28" s="194" t="s">
        <v>177</v>
      </c>
      <c r="E28" s="109" t="s">
        <v>169</v>
      </c>
      <c r="F28" s="111" t="s">
        <v>170</v>
      </c>
      <c r="G28" s="112">
        <v>212.1</v>
      </c>
      <c r="H28" s="112">
        <v>38.25</v>
      </c>
      <c r="I28" s="143" t="s">
        <v>79</v>
      </c>
      <c r="J28" s="112">
        <f>IF(I28="SI",G28-H28,G28)</f>
        <v>173.85</v>
      </c>
      <c r="K28" s="195" t="s">
        <v>171</v>
      </c>
      <c r="L28" s="108">
        <v>2017</v>
      </c>
      <c r="M28" s="108">
        <v>1076</v>
      </c>
      <c r="N28" s="109" t="s">
        <v>109</v>
      </c>
      <c r="O28" s="111" t="s">
        <v>172</v>
      </c>
      <c r="P28" s="109" t="s">
        <v>173</v>
      </c>
      <c r="Q28" s="109" t="s">
        <v>80</v>
      </c>
      <c r="R28" s="108">
        <v>2</v>
      </c>
      <c r="S28" s="111" t="s">
        <v>93</v>
      </c>
      <c r="T28" s="108">
        <v>1010203</v>
      </c>
      <c r="U28" s="108">
        <v>140</v>
      </c>
      <c r="V28" s="108">
        <v>1042</v>
      </c>
      <c r="W28" s="108">
        <v>2</v>
      </c>
      <c r="X28" s="113">
        <v>2017</v>
      </c>
      <c r="Y28" s="113">
        <v>62</v>
      </c>
      <c r="Z28" s="113">
        <v>0</v>
      </c>
      <c r="AA28" s="114" t="s">
        <v>84</v>
      </c>
      <c r="AB28" s="108">
        <v>412</v>
      </c>
      <c r="AC28" s="109" t="s">
        <v>84</v>
      </c>
      <c r="AD28" s="196" t="s">
        <v>174</v>
      </c>
      <c r="AE28" s="196" t="s">
        <v>84</v>
      </c>
      <c r="AF28" s="197">
        <f>AE28-AD28</f>
        <v>-2</v>
      </c>
      <c r="AG28" s="198">
        <f>IF(AI28="SI",0,J28)</f>
        <v>173.85</v>
      </c>
      <c r="AH28" s="199">
        <f>AG28*AF28</f>
        <v>-347.7</v>
      </c>
      <c r="AI28" s="200"/>
    </row>
    <row r="29" spans="1:35" ht="15">
      <c r="A29" s="108">
        <v>2017</v>
      </c>
      <c r="B29" s="108">
        <v>151</v>
      </c>
      <c r="C29" s="109" t="s">
        <v>109</v>
      </c>
      <c r="D29" s="194" t="s">
        <v>178</v>
      </c>
      <c r="E29" s="109" t="s">
        <v>169</v>
      </c>
      <c r="F29" s="111" t="s">
        <v>170</v>
      </c>
      <c r="G29" s="112">
        <v>37.5</v>
      </c>
      <c r="H29" s="112">
        <v>6.76</v>
      </c>
      <c r="I29" s="143" t="s">
        <v>79</v>
      </c>
      <c r="J29" s="112">
        <f>IF(I29="SI",G29-H29,G29)</f>
        <v>30.740000000000002</v>
      </c>
      <c r="K29" s="195" t="s">
        <v>171</v>
      </c>
      <c r="L29" s="108">
        <v>2017</v>
      </c>
      <c r="M29" s="108">
        <v>1078</v>
      </c>
      <c r="N29" s="109" t="s">
        <v>109</v>
      </c>
      <c r="O29" s="111" t="s">
        <v>172</v>
      </c>
      <c r="P29" s="109" t="s">
        <v>173</v>
      </c>
      <c r="Q29" s="109" t="s">
        <v>80</v>
      </c>
      <c r="R29" s="108">
        <v>2</v>
      </c>
      <c r="S29" s="111" t="s">
        <v>93</v>
      </c>
      <c r="T29" s="108">
        <v>1010503</v>
      </c>
      <c r="U29" s="108">
        <v>470</v>
      </c>
      <c r="V29" s="108">
        <v>1156</v>
      </c>
      <c r="W29" s="108">
        <v>1</v>
      </c>
      <c r="X29" s="113">
        <v>2017</v>
      </c>
      <c r="Y29" s="113">
        <v>66</v>
      </c>
      <c r="Z29" s="113">
        <v>0</v>
      </c>
      <c r="AA29" s="114" t="s">
        <v>84</v>
      </c>
      <c r="AB29" s="108">
        <v>413</v>
      </c>
      <c r="AC29" s="109" t="s">
        <v>84</v>
      </c>
      <c r="AD29" s="196" t="s">
        <v>174</v>
      </c>
      <c r="AE29" s="196" t="s">
        <v>84</v>
      </c>
      <c r="AF29" s="197">
        <f>AE29-AD29</f>
        <v>-2</v>
      </c>
      <c r="AG29" s="198">
        <f>IF(AI29="SI",0,J29)</f>
        <v>30.740000000000002</v>
      </c>
      <c r="AH29" s="199">
        <f>AG29*AF29</f>
        <v>-61.480000000000004</v>
      </c>
      <c r="AI29" s="200"/>
    </row>
    <row r="30" spans="1:35" ht="15">
      <c r="A30" s="108">
        <v>2017</v>
      </c>
      <c r="B30" s="108">
        <v>152</v>
      </c>
      <c r="C30" s="109" t="s">
        <v>109</v>
      </c>
      <c r="D30" s="194" t="s">
        <v>179</v>
      </c>
      <c r="E30" s="109" t="s">
        <v>169</v>
      </c>
      <c r="F30" s="111" t="s">
        <v>170</v>
      </c>
      <c r="G30" s="112">
        <v>17.4</v>
      </c>
      <c r="H30" s="112">
        <v>3.14</v>
      </c>
      <c r="I30" s="143" t="s">
        <v>79</v>
      </c>
      <c r="J30" s="112">
        <f>IF(I30="SI",G30-H30,G30)</f>
        <v>14.259999999999998</v>
      </c>
      <c r="K30" s="195" t="s">
        <v>171</v>
      </c>
      <c r="L30" s="108">
        <v>2017</v>
      </c>
      <c r="M30" s="108">
        <v>1075</v>
      </c>
      <c r="N30" s="109" t="s">
        <v>109</v>
      </c>
      <c r="O30" s="111" t="s">
        <v>172</v>
      </c>
      <c r="P30" s="109" t="s">
        <v>173</v>
      </c>
      <c r="Q30" s="109" t="s">
        <v>80</v>
      </c>
      <c r="R30" s="108">
        <v>2</v>
      </c>
      <c r="S30" s="111" t="s">
        <v>93</v>
      </c>
      <c r="T30" s="108">
        <v>1010503</v>
      </c>
      <c r="U30" s="108">
        <v>470</v>
      </c>
      <c r="V30" s="108">
        <v>1156</v>
      </c>
      <c r="W30" s="108">
        <v>1</v>
      </c>
      <c r="X30" s="113">
        <v>2017</v>
      </c>
      <c r="Y30" s="113">
        <v>66</v>
      </c>
      <c r="Z30" s="113">
        <v>0</v>
      </c>
      <c r="AA30" s="114" t="s">
        <v>84</v>
      </c>
      <c r="AB30" s="108">
        <v>413</v>
      </c>
      <c r="AC30" s="109" t="s">
        <v>84</v>
      </c>
      <c r="AD30" s="196" t="s">
        <v>174</v>
      </c>
      <c r="AE30" s="196" t="s">
        <v>84</v>
      </c>
      <c r="AF30" s="197">
        <f>AE30-AD30</f>
        <v>-2</v>
      </c>
      <c r="AG30" s="198">
        <f>IF(AI30="SI",0,J30)</f>
        <v>14.259999999999998</v>
      </c>
      <c r="AH30" s="199">
        <f>AG30*AF30</f>
        <v>-28.519999999999996</v>
      </c>
      <c r="AI30" s="200"/>
    </row>
    <row r="31" spans="1:35" ht="15">
      <c r="A31" s="108">
        <v>2017</v>
      </c>
      <c r="B31" s="108">
        <v>153</v>
      </c>
      <c r="C31" s="109" t="s">
        <v>109</v>
      </c>
      <c r="D31" s="194" t="s">
        <v>180</v>
      </c>
      <c r="E31" s="109" t="s">
        <v>169</v>
      </c>
      <c r="F31" s="111" t="s">
        <v>170</v>
      </c>
      <c r="G31" s="112">
        <v>951.21</v>
      </c>
      <c r="H31" s="112">
        <v>171.53</v>
      </c>
      <c r="I31" s="143" t="s">
        <v>79</v>
      </c>
      <c r="J31" s="112">
        <f>IF(I31="SI",G31-H31,G31)</f>
        <v>779.6800000000001</v>
      </c>
      <c r="K31" s="195" t="s">
        <v>171</v>
      </c>
      <c r="L31" s="108">
        <v>2017</v>
      </c>
      <c r="M31" s="108">
        <v>1073</v>
      </c>
      <c r="N31" s="109" t="s">
        <v>109</v>
      </c>
      <c r="O31" s="111" t="s">
        <v>172</v>
      </c>
      <c r="P31" s="109" t="s">
        <v>173</v>
      </c>
      <c r="Q31" s="109" t="s">
        <v>80</v>
      </c>
      <c r="R31" s="108">
        <v>1</v>
      </c>
      <c r="S31" s="111" t="s">
        <v>83</v>
      </c>
      <c r="T31" s="108">
        <v>1080203</v>
      </c>
      <c r="U31" s="108">
        <v>2890</v>
      </c>
      <c r="V31" s="108">
        <v>1938</v>
      </c>
      <c r="W31" s="108">
        <v>1</v>
      </c>
      <c r="X31" s="113">
        <v>2017</v>
      </c>
      <c r="Y31" s="113">
        <v>64</v>
      </c>
      <c r="Z31" s="113">
        <v>0</v>
      </c>
      <c r="AA31" s="114" t="s">
        <v>84</v>
      </c>
      <c r="AB31" s="108">
        <v>415</v>
      </c>
      <c r="AC31" s="109" t="s">
        <v>84</v>
      </c>
      <c r="AD31" s="196" t="s">
        <v>174</v>
      </c>
      <c r="AE31" s="196" t="s">
        <v>84</v>
      </c>
      <c r="AF31" s="197">
        <f>AE31-AD31</f>
        <v>-2</v>
      </c>
      <c r="AG31" s="198">
        <f>IF(AI31="SI",0,J31)</f>
        <v>779.6800000000001</v>
      </c>
      <c r="AH31" s="199">
        <f>AG31*AF31</f>
        <v>-1559.3600000000001</v>
      </c>
      <c r="AI31" s="200"/>
    </row>
    <row r="32" spans="1:35" ht="15">
      <c r="A32" s="108">
        <v>2017</v>
      </c>
      <c r="B32" s="108">
        <v>154</v>
      </c>
      <c r="C32" s="109" t="s">
        <v>109</v>
      </c>
      <c r="D32" s="194" t="s">
        <v>181</v>
      </c>
      <c r="E32" s="109" t="s">
        <v>169</v>
      </c>
      <c r="F32" s="111" t="s">
        <v>170</v>
      </c>
      <c r="G32" s="112">
        <v>75.81</v>
      </c>
      <c r="H32" s="112">
        <v>13.67</v>
      </c>
      <c r="I32" s="143" t="s">
        <v>79</v>
      </c>
      <c r="J32" s="112">
        <f>IF(I32="SI",G32-H32,G32)</f>
        <v>62.14</v>
      </c>
      <c r="K32" s="195" t="s">
        <v>171</v>
      </c>
      <c r="L32" s="108">
        <v>2017</v>
      </c>
      <c r="M32" s="108">
        <v>1080</v>
      </c>
      <c r="N32" s="109" t="s">
        <v>109</v>
      </c>
      <c r="O32" s="111" t="s">
        <v>172</v>
      </c>
      <c r="P32" s="109" t="s">
        <v>173</v>
      </c>
      <c r="Q32" s="109" t="s">
        <v>80</v>
      </c>
      <c r="R32" s="108">
        <v>1</v>
      </c>
      <c r="S32" s="111" t="s">
        <v>83</v>
      </c>
      <c r="T32" s="108">
        <v>1100503</v>
      </c>
      <c r="U32" s="108">
        <v>4210</v>
      </c>
      <c r="V32" s="108">
        <v>1656</v>
      </c>
      <c r="W32" s="108">
        <v>2</v>
      </c>
      <c r="X32" s="113">
        <v>2017</v>
      </c>
      <c r="Y32" s="113">
        <v>65</v>
      </c>
      <c r="Z32" s="113">
        <v>0</v>
      </c>
      <c r="AA32" s="114" t="s">
        <v>84</v>
      </c>
      <c r="AB32" s="108">
        <v>416</v>
      </c>
      <c r="AC32" s="109" t="s">
        <v>84</v>
      </c>
      <c r="AD32" s="196" t="s">
        <v>174</v>
      </c>
      <c r="AE32" s="196" t="s">
        <v>84</v>
      </c>
      <c r="AF32" s="197">
        <f>AE32-AD32</f>
        <v>-2</v>
      </c>
      <c r="AG32" s="198">
        <f>IF(AI32="SI",0,J32)</f>
        <v>62.14</v>
      </c>
      <c r="AH32" s="199">
        <f>AG32*AF32</f>
        <v>-124.28</v>
      </c>
      <c r="AI32" s="200"/>
    </row>
    <row r="33" spans="1:35" ht="15">
      <c r="A33" s="108">
        <v>2017</v>
      </c>
      <c r="B33" s="108">
        <v>155</v>
      </c>
      <c r="C33" s="109" t="s">
        <v>109</v>
      </c>
      <c r="D33" s="194" t="s">
        <v>182</v>
      </c>
      <c r="E33" s="109" t="s">
        <v>169</v>
      </c>
      <c r="F33" s="111" t="s">
        <v>170</v>
      </c>
      <c r="G33" s="112">
        <v>82.22</v>
      </c>
      <c r="H33" s="112">
        <v>14.83</v>
      </c>
      <c r="I33" s="143" t="s">
        <v>79</v>
      </c>
      <c r="J33" s="112">
        <f>IF(I33="SI",G33-H33,G33)</f>
        <v>67.39</v>
      </c>
      <c r="K33" s="195" t="s">
        <v>171</v>
      </c>
      <c r="L33" s="108">
        <v>2017</v>
      </c>
      <c r="M33" s="108">
        <v>1079</v>
      </c>
      <c r="N33" s="109" t="s">
        <v>109</v>
      </c>
      <c r="O33" s="111" t="s">
        <v>172</v>
      </c>
      <c r="P33" s="109" t="s">
        <v>173</v>
      </c>
      <c r="Q33" s="109" t="s">
        <v>80</v>
      </c>
      <c r="R33" s="108">
        <v>2</v>
      </c>
      <c r="S33" s="111" t="s">
        <v>93</v>
      </c>
      <c r="T33" s="108">
        <v>1060203</v>
      </c>
      <c r="U33" s="108">
        <v>2340</v>
      </c>
      <c r="V33" s="108">
        <v>1832</v>
      </c>
      <c r="W33" s="108">
        <v>1</v>
      </c>
      <c r="X33" s="113">
        <v>2017</v>
      </c>
      <c r="Y33" s="113">
        <v>63</v>
      </c>
      <c r="Z33" s="113">
        <v>0</v>
      </c>
      <c r="AA33" s="114" t="s">
        <v>84</v>
      </c>
      <c r="AB33" s="108">
        <v>414</v>
      </c>
      <c r="AC33" s="109" t="s">
        <v>84</v>
      </c>
      <c r="AD33" s="196" t="s">
        <v>174</v>
      </c>
      <c r="AE33" s="196" t="s">
        <v>84</v>
      </c>
      <c r="AF33" s="197">
        <f>AE33-AD33</f>
        <v>-2</v>
      </c>
      <c r="AG33" s="198">
        <f>IF(AI33="SI",0,J33)</f>
        <v>67.39</v>
      </c>
      <c r="AH33" s="199">
        <f>AG33*AF33</f>
        <v>-134.78</v>
      </c>
      <c r="AI33" s="200"/>
    </row>
    <row r="34" spans="1:35" ht="15">
      <c r="A34" s="108">
        <v>2017</v>
      </c>
      <c r="B34" s="108">
        <v>156</v>
      </c>
      <c r="C34" s="109" t="s">
        <v>109</v>
      </c>
      <c r="D34" s="194" t="s">
        <v>183</v>
      </c>
      <c r="E34" s="109" t="s">
        <v>148</v>
      </c>
      <c r="F34" s="111" t="s">
        <v>184</v>
      </c>
      <c r="G34" s="112">
        <v>1489.8</v>
      </c>
      <c r="H34" s="112">
        <v>268.65</v>
      </c>
      <c r="I34" s="143" t="s">
        <v>79</v>
      </c>
      <c r="J34" s="112">
        <f>IF(I34="SI",G34-H34,G34)</f>
        <v>1221.15</v>
      </c>
      <c r="K34" s="195" t="s">
        <v>185</v>
      </c>
      <c r="L34" s="108">
        <v>2017</v>
      </c>
      <c r="M34" s="108">
        <v>1081</v>
      </c>
      <c r="N34" s="109" t="s">
        <v>109</v>
      </c>
      <c r="O34" s="111" t="s">
        <v>186</v>
      </c>
      <c r="P34" s="109" t="s">
        <v>187</v>
      </c>
      <c r="Q34" s="109" t="s">
        <v>187</v>
      </c>
      <c r="R34" s="108">
        <v>1</v>
      </c>
      <c r="S34" s="111" t="s">
        <v>83</v>
      </c>
      <c r="T34" s="108">
        <v>1010103</v>
      </c>
      <c r="U34" s="108">
        <v>30</v>
      </c>
      <c r="V34" s="108">
        <v>1010</v>
      </c>
      <c r="W34" s="108">
        <v>99</v>
      </c>
      <c r="X34" s="113">
        <v>2016</v>
      </c>
      <c r="Y34" s="113">
        <v>96</v>
      </c>
      <c r="Z34" s="113">
        <v>0</v>
      </c>
      <c r="AA34" s="114" t="s">
        <v>84</v>
      </c>
      <c r="AB34" s="108">
        <v>411</v>
      </c>
      <c r="AC34" s="109" t="s">
        <v>84</v>
      </c>
      <c r="AD34" s="196" t="s">
        <v>174</v>
      </c>
      <c r="AE34" s="196" t="s">
        <v>84</v>
      </c>
      <c r="AF34" s="197">
        <f>AE34-AD34</f>
        <v>-2</v>
      </c>
      <c r="AG34" s="198">
        <f>IF(AI34="SI",0,J34)</f>
        <v>1221.15</v>
      </c>
      <c r="AH34" s="199">
        <f>AG34*AF34</f>
        <v>-2442.3</v>
      </c>
      <c r="AI34" s="200"/>
    </row>
    <row r="35" spans="1:35" ht="15">
      <c r="A35" s="108">
        <v>2017</v>
      </c>
      <c r="B35" s="108">
        <v>156</v>
      </c>
      <c r="C35" s="109" t="s">
        <v>109</v>
      </c>
      <c r="D35" s="194" t="s">
        <v>183</v>
      </c>
      <c r="E35" s="109" t="s">
        <v>148</v>
      </c>
      <c r="F35" s="111" t="s">
        <v>184</v>
      </c>
      <c r="G35" s="112">
        <v>691.26</v>
      </c>
      <c r="H35" s="112">
        <v>124.65</v>
      </c>
      <c r="I35" s="143" t="s">
        <v>79</v>
      </c>
      <c r="J35" s="112">
        <f>IF(I35="SI",G35-H35,G35)</f>
        <v>566.61</v>
      </c>
      <c r="K35" s="195" t="s">
        <v>185</v>
      </c>
      <c r="L35" s="108">
        <v>2017</v>
      </c>
      <c r="M35" s="108">
        <v>1081</v>
      </c>
      <c r="N35" s="109" t="s">
        <v>109</v>
      </c>
      <c r="O35" s="111" t="s">
        <v>186</v>
      </c>
      <c r="P35" s="109" t="s">
        <v>187</v>
      </c>
      <c r="Q35" s="109" t="s">
        <v>187</v>
      </c>
      <c r="R35" s="108">
        <v>1</v>
      </c>
      <c r="S35" s="111" t="s">
        <v>83</v>
      </c>
      <c r="T35" s="108">
        <v>1010103</v>
      </c>
      <c r="U35" s="108">
        <v>30</v>
      </c>
      <c r="V35" s="108">
        <v>1010</v>
      </c>
      <c r="W35" s="108">
        <v>99</v>
      </c>
      <c r="X35" s="113">
        <v>2017</v>
      </c>
      <c r="Y35" s="113">
        <v>96</v>
      </c>
      <c r="Z35" s="113">
        <v>0</v>
      </c>
      <c r="AA35" s="114" t="s">
        <v>84</v>
      </c>
      <c r="AB35" s="108">
        <v>410</v>
      </c>
      <c r="AC35" s="109" t="s">
        <v>84</v>
      </c>
      <c r="AD35" s="196" t="s">
        <v>174</v>
      </c>
      <c r="AE35" s="196" t="s">
        <v>84</v>
      </c>
      <c r="AF35" s="197">
        <f>AE35-AD35</f>
        <v>-2</v>
      </c>
      <c r="AG35" s="198">
        <f>IF(AI35="SI",0,J35)</f>
        <v>566.61</v>
      </c>
      <c r="AH35" s="199">
        <f>AG35*AF35</f>
        <v>-1133.22</v>
      </c>
      <c r="AI35" s="200"/>
    </row>
    <row r="36" spans="1:35" ht="15">
      <c r="A36" s="108">
        <v>2017</v>
      </c>
      <c r="B36" s="108">
        <v>157</v>
      </c>
      <c r="C36" s="109" t="s">
        <v>109</v>
      </c>
      <c r="D36" s="194" t="s">
        <v>188</v>
      </c>
      <c r="E36" s="109" t="s">
        <v>109</v>
      </c>
      <c r="F36" s="111" t="s">
        <v>189</v>
      </c>
      <c r="G36" s="112">
        <v>1318</v>
      </c>
      <c r="H36" s="112">
        <v>237.67</v>
      </c>
      <c r="I36" s="143" t="s">
        <v>79</v>
      </c>
      <c r="J36" s="112">
        <f>IF(I36="SI",G36-H36,G36)</f>
        <v>1080.33</v>
      </c>
      <c r="K36" s="195" t="s">
        <v>190</v>
      </c>
      <c r="L36" s="108">
        <v>2017</v>
      </c>
      <c r="M36" s="108">
        <v>1085</v>
      </c>
      <c r="N36" s="109" t="s">
        <v>109</v>
      </c>
      <c r="O36" s="111" t="s">
        <v>101</v>
      </c>
      <c r="P36" s="109" t="s">
        <v>102</v>
      </c>
      <c r="Q36" s="109" t="s">
        <v>80</v>
      </c>
      <c r="R36" s="108">
        <v>1</v>
      </c>
      <c r="S36" s="111" t="s">
        <v>83</v>
      </c>
      <c r="T36" s="108">
        <v>1010202</v>
      </c>
      <c r="U36" s="108">
        <v>130</v>
      </c>
      <c r="V36" s="108">
        <v>1043</v>
      </c>
      <c r="W36" s="108">
        <v>1</v>
      </c>
      <c r="X36" s="113">
        <v>2017</v>
      </c>
      <c r="Y36" s="113">
        <v>107</v>
      </c>
      <c r="Z36" s="113">
        <v>0</v>
      </c>
      <c r="AA36" s="114" t="s">
        <v>84</v>
      </c>
      <c r="AB36" s="108">
        <v>389</v>
      </c>
      <c r="AC36" s="109" t="s">
        <v>84</v>
      </c>
      <c r="AD36" s="196" t="s">
        <v>174</v>
      </c>
      <c r="AE36" s="196" t="s">
        <v>84</v>
      </c>
      <c r="AF36" s="197">
        <f>AE36-AD36</f>
        <v>-2</v>
      </c>
      <c r="AG36" s="198">
        <f>IF(AI36="SI",0,J36)</f>
        <v>1080.33</v>
      </c>
      <c r="AH36" s="199">
        <f>AG36*AF36</f>
        <v>-2160.66</v>
      </c>
      <c r="AI36" s="200"/>
    </row>
    <row r="37" spans="1:35" ht="15">
      <c r="A37" s="108">
        <v>2017</v>
      </c>
      <c r="B37" s="108">
        <v>157</v>
      </c>
      <c r="C37" s="109" t="s">
        <v>109</v>
      </c>
      <c r="D37" s="194" t="s">
        <v>188</v>
      </c>
      <c r="E37" s="109" t="s">
        <v>109</v>
      </c>
      <c r="F37" s="111" t="s">
        <v>189</v>
      </c>
      <c r="G37" s="112">
        <v>878</v>
      </c>
      <c r="H37" s="112">
        <v>158.33</v>
      </c>
      <c r="I37" s="143" t="s">
        <v>79</v>
      </c>
      <c r="J37" s="112">
        <f>IF(I37="SI",G37-H37,G37)</f>
        <v>719.67</v>
      </c>
      <c r="K37" s="195" t="s">
        <v>190</v>
      </c>
      <c r="L37" s="108">
        <v>2017</v>
      </c>
      <c r="M37" s="108">
        <v>1085</v>
      </c>
      <c r="N37" s="109" t="s">
        <v>109</v>
      </c>
      <c r="O37" s="111" t="s">
        <v>101</v>
      </c>
      <c r="P37" s="109" t="s">
        <v>102</v>
      </c>
      <c r="Q37" s="109" t="s">
        <v>80</v>
      </c>
      <c r="R37" s="108">
        <v>2</v>
      </c>
      <c r="S37" s="111" t="s">
        <v>93</v>
      </c>
      <c r="T37" s="108">
        <v>2010305</v>
      </c>
      <c r="U37" s="108">
        <v>5970</v>
      </c>
      <c r="V37" s="108">
        <v>3004</v>
      </c>
      <c r="W37" s="108">
        <v>1</v>
      </c>
      <c r="X37" s="113">
        <v>2017</v>
      </c>
      <c r="Y37" s="113">
        <v>108</v>
      </c>
      <c r="Z37" s="113">
        <v>0</v>
      </c>
      <c r="AA37" s="114" t="s">
        <v>84</v>
      </c>
      <c r="AB37" s="108">
        <v>391</v>
      </c>
      <c r="AC37" s="109" t="s">
        <v>84</v>
      </c>
      <c r="AD37" s="196" t="s">
        <v>174</v>
      </c>
      <c r="AE37" s="196" t="s">
        <v>84</v>
      </c>
      <c r="AF37" s="197">
        <f>AE37-AD37</f>
        <v>-2</v>
      </c>
      <c r="AG37" s="198">
        <f>IF(AI37="SI",0,J37)</f>
        <v>719.67</v>
      </c>
      <c r="AH37" s="199">
        <f>AG37*AF37</f>
        <v>-1439.34</v>
      </c>
      <c r="AI37" s="200"/>
    </row>
    <row r="38" spans="1:35" ht="15">
      <c r="A38" s="108">
        <v>2017</v>
      </c>
      <c r="B38" s="108">
        <v>158</v>
      </c>
      <c r="C38" s="109" t="s">
        <v>191</v>
      </c>
      <c r="D38" s="194" t="s">
        <v>192</v>
      </c>
      <c r="E38" s="109" t="s">
        <v>193</v>
      </c>
      <c r="F38" s="111" t="s">
        <v>194</v>
      </c>
      <c r="G38" s="112">
        <v>3050</v>
      </c>
      <c r="H38" s="112">
        <v>550</v>
      </c>
      <c r="I38" s="143" t="s">
        <v>79</v>
      </c>
      <c r="J38" s="112">
        <f>IF(I38="SI",G38-H38,G38)</f>
        <v>2500</v>
      </c>
      <c r="K38" s="195" t="s">
        <v>195</v>
      </c>
      <c r="L38" s="108">
        <v>2017</v>
      </c>
      <c r="M38" s="108">
        <v>1134</v>
      </c>
      <c r="N38" s="109" t="s">
        <v>191</v>
      </c>
      <c r="O38" s="111" t="s">
        <v>196</v>
      </c>
      <c r="P38" s="109" t="s">
        <v>197</v>
      </c>
      <c r="Q38" s="109" t="s">
        <v>198</v>
      </c>
      <c r="R38" s="108">
        <v>2</v>
      </c>
      <c r="S38" s="111" t="s">
        <v>93</v>
      </c>
      <c r="T38" s="108">
        <v>1010503</v>
      </c>
      <c r="U38" s="108">
        <v>470</v>
      </c>
      <c r="V38" s="108">
        <v>1156</v>
      </c>
      <c r="W38" s="108">
        <v>2</v>
      </c>
      <c r="X38" s="113">
        <v>2017</v>
      </c>
      <c r="Y38" s="113">
        <v>82</v>
      </c>
      <c r="Z38" s="113">
        <v>0</v>
      </c>
      <c r="AA38" s="114" t="s">
        <v>147</v>
      </c>
      <c r="AB38" s="108">
        <v>475</v>
      </c>
      <c r="AC38" s="109" t="s">
        <v>147</v>
      </c>
      <c r="AD38" s="196" t="s">
        <v>199</v>
      </c>
      <c r="AE38" s="196" t="s">
        <v>147</v>
      </c>
      <c r="AF38" s="197">
        <f>AE38-AD38</f>
        <v>2</v>
      </c>
      <c r="AG38" s="198">
        <f>IF(AI38="SI",0,J38)</f>
        <v>2500</v>
      </c>
      <c r="AH38" s="199">
        <f>AG38*AF38</f>
        <v>5000</v>
      </c>
      <c r="AI38" s="200"/>
    </row>
    <row r="39" spans="1:35" ht="15">
      <c r="A39" s="108">
        <v>2017</v>
      </c>
      <c r="B39" s="108">
        <v>159</v>
      </c>
      <c r="C39" s="109" t="s">
        <v>191</v>
      </c>
      <c r="D39" s="194" t="s">
        <v>200</v>
      </c>
      <c r="E39" s="109" t="s">
        <v>201</v>
      </c>
      <c r="F39" s="111" t="s">
        <v>202</v>
      </c>
      <c r="G39" s="112">
        <v>2200</v>
      </c>
      <c r="H39" s="112">
        <v>0</v>
      </c>
      <c r="I39" s="143" t="s">
        <v>79</v>
      </c>
      <c r="J39" s="112">
        <f>IF(I39="SI",G39-H39,G39)</f>
        <v>2200</v>
      </c>
      <c r="K39" s="195" t="s">
        <v>203</v>
      </c>
      <c r="L39" s="108">
        <v>2017</v>
      </c>
      <c r="M39" s="108">
        <v>1122</v>
      </c>
      <c r="N39" s="109" t="s">
        <v>193</v>
      </c>
      <c r="O39" s="111" t="s">
        <v>204</v>
      </c>
      <c r="P39" s="109" t="s">
        <v>205</v>
      </c>
      <c r="Q39" s="109" t="s">
        <v>206</v>
      </c>
      <c r="R39" s="108">
        <v>1</v>
      </c>
      <c r="S39" s="111" t="s">
        <v>83</v>
      </c>
      <c r="T39" s="108">
        <v>1080103</v>
      </c>
      <c r="U39" s="108">
        <v>2780</v>
      </c>
      <c r="V39" s="108">
        <v>1928</v>
      </c>
      <c r="W39" s="108">
        <v>1</v>
      </c>
      <c r="X39" s="113">
        <v>2017</v>
      </c>
      <c r="Y39" s="113">
        <v>109</v>
      </c>
      <c r="Z39" s="113">
        <v>0</v>
      </c>
      <c r="AA39" s="114" t="s">
        <v>147</v>
      </c>
      <c r="AB39" s="108">
        <v>473</v>
      </c>
      <c r="AC39" s="109" t="s">
        <v>147</v>
      </c>
      <c r="AD39" s="196" t="s">
        <v>207</v>
      </c>
      <c r="AE39" s="196" t="s">
        <v>147</v>
      </c>
      <c r="AF39" s="197">
        <f>AE39-AD39</f>
        <v>4</v>
      </c>
      <c r="AG39" s="198">
        <f>IF(AI39="SI",0,J39)</f>
        <v>2200</v>
      </c>
      <c r="AH39" s="199">
        <f>AG39*AF39</f>
        <v>8800</v>
      </c>
      <c r="AI39" s="200"/>
    </row>
    <row r="40" spans="1:35" ht="15">
      <c r="A40" s="108">
        <v>2017</v>
      </c>
      <c r="B40" s="108">
        <v>160</v>
      </c>
      <c r="C40" s="109" t="s">
        <v>191</v>
      </c>
      <c r="D40" s="194" t="s">
        <v>208</v>
      </c>
      <c r="E40" s="109" t="s">
        <v>148</v>
      </c>
      <c r="F40" s="111" t="s">
        <v>209</v>
      </c>
      <c r="G40" s="112">
        <v>56.15</v>
      </c>
      <c r="H40" s="112">
        <v>10.08</v>
      </c>
      <c r="I40" s="143" t="s">
        <v>79</v>
      </c>
      <c r="J40" s="112">
        <f>IF(I40="SI",G40-H40,G40)</f>
        <v>46.07</v>
      </c>
      <c r="K40" s="195" t="s">
        <v>80</v>
      </c>
      <c r="L40" s="108">
        <v>2017</v>
      </c>
      <c r="M40" s="108">
        <v>1125</v>
      </c>
      <c r="N40" s="109" t="s">
        <v>193</v>
      </c>
      <c r="O40" s="111" t="s">
        <v>81</v>
      </c>
      <c r="P40" s="109" t="s">
        <v>82</v>
      </c>
      <c r="Q40" s="109" t="s">
        <v>82</v>
      </c>
      <c r="R40" s="108">
        <v>1</v>
      </c>
      <c r="S40" s="111" t="s">
        <v>83</v>
      </c>
      <c r="T40" s="108">
        <v>1010203</v>
      </c>
      <c r="U40" s="108">
        <v>140</v>
      </c>
      <c r="V40" s="108">
        <v>1043</v>
      </c>
      <c r="W40" s="108">
        <v>3</v>
      </c>
      <c r="X40" s="113">
        <v>2017</v>
      </c>
      <c r="Y40" s="113">
        <v>69</v>
      </c>
      <c r="Z40" s="113">
        <v>0</v>
      </c>
      <c r="AA40" s="114" t="s">
        <v>84</v>
      </c>
      <c r="AB40" s="108">
        <v>408</v>
      </c>
      <c r="AC40" s="109" t="s">
        <v>84</v>
      </c>
      <c r="AD40" s="196" t="s">
        <v>207</v>
      </c>
      <c r="AE40" s="196" t="s">
        <v>84</v>
      </c>
      <c r="AF40" s="197">
        <f>AE40-AD40</f>
        <v>-10</v>
      </c>
      <c r="AG40" s="198">
        <f>IF(AI40="SI",0,J40)</f>
        <v>46.07</v>
      </c>
      <c r="AH40" s="199">
        <f>AG40*AF40</f>
        <v>-460.7</v>
      </c>
      <c r="AI40" s="200"/>
    </row>
    <row r="41" spans="1:35" ht="15">
      <c r="A41" s="108">
        <v>2017</v>
      </c>
      <c r="B41" s="108">
        <v>161</v>
      </c>
      <c r="C41" s="109" t="s">
        <v>191</v>
      </c>
      <c r="D41" s="194" t="s">
        <v>210</v>
      </c>
      <c r="E41" s="109" t="s">
        <v>133</v>
      </c>
      <c r="F41" s="111" t="s">
        <v>211</v>
      </c>
      <c r="G41" s="112">
        <v>237.9</v>
      </c>
      <c r="H41" s="112">
        <v>42.9</v>
      </c>
      <c r="I41" s="143" t="s">
        <v>79</v>
      </c>
      <c r="J41" s="112">
        <f>IF(I41="SI",G41-H41,G41)</f>
        <v>195</v>
      </c>
      <c r="K41" s="195" t="s">
        <v>212</v>
      </c>
      <c r="L41" s="108">
        <v>2017</v>
      </c>
      <c r="M41" s="108">
        <v>1110</v>
      </c>
      <c r="N41" s="109" t="s">
        <v>213</v>
      </c>
      <c r="O41" s="111" t="s">
        <v>214</v>
      </c>
      <c r="P41" s="109" t="s">
        <v>215</v>
      </c>
      <c r="Q41" s="109" t="s">
        <v>80</v>
      </c>
      <c r="R41" s="108">
        <v>2</v>
      </c>
      <c r="S41" s="111" t="s">
        <v>93</v>
      </c>
      <c r="T41" s="108">
        <v>1010503</v>
      </c>
      <c r="U41" s="108">
        <v>470</v>
      </c>
      <c r="V41" s="108">
        <v>1156</v>
      </c>
      <c r="W41" s="108">
        <v>2</v>
      </c>
      <c r="X41" s="113">
        <v>2017</v>
      </c>
      <c r="Y41" s="113">
        <v>87</v>
      </c>
      <c r="Z41" s="113">
        <v>0</v>
      </c>
      <c r="AA41" s="114" t="s">
        <v>84</v>
      </c>
      <c r="AB41" s="108">
        <v>392</v>
      </c>
      <c r="AC41" s="109" t="s">
        <v>84</v>
      </c>
      <c r="AD41" s="196" t="s">
        <v>216</v>
      </c>
      <c r="AE41" s="196" t="s">
        <v>84</v>
      </c>
      <c r="AF41" s="197">
        <f>AE41-AD41</f>
        <v>-7</v>
      </c>
      <c r="AG41" s="198">
        <f>IF(AI41="SI",0,J41)</f>
        <v>195</v>
      </c>
      <c r="AH41" s="199">
        <f>AG41*AF41</f>
        <v>-1365</v>
      </c>
      <c r="AI41" s="200"/>
    </row>
    <row r="42" spans="1:35" ht="15">
      <c r="A42" s="108">
        <v>2017</v>
      </c>
      <c r="B42" s="108">
        <v>162</v>
      </c>
      <c r="C42" s="109" t="s">
        <v>217</v>
      </c>
      <c r="D42" s="194" t="s">
        <v>218</v>
      </c>
      <c r="E42" s="109" t="s">
        <v>217</v>
      </c>
      <c r="F42" s="111" t="s">
        <v>219</v>
      </c>
      <c r="G42" s="112">
        <v>379</v>
      </c>
      <c r="H42" s="112">
        <v>68.34</v>
      </c>
      <c r="I42" s="143" t="s">
        <v>79</v>
      </c>
      <c r="J42" s="112">
        <f>IF(I42="SI",G42-H42,G42)</f>
        <v>310.65999999999997</v>
      </c>
      <c r="K42" s="195" t="s">
        <v>220</v>
      </c>
      <c r="L42" s="108">
        <v>2017</v>
      </c>
      <c r="M42" s="108">
        <v>1166</v>
      </c>
      <c r="N42" s="109" t="s">
        <v>217</v>
      </c>
      <c r="O42" s="111" t="s">
        <v>139</v>
      </c>
      <c r="P42" s="109" t="s">
        <v>140</v>
      </c>
      <c r="Q42" s="109" t="s">
        <v>141</v>
      </c>
      <c r="R42" s="108">
        <v>1</v>
      </c>
      <c r="S42" s="111" t="s">
        <v>83</v>
      </c>
      <c r="T42" s="108">
        <v>1080103</v>
      </c>
      <c r="U42" s="108">
        <v>2780</v>
      </c>
      <c r="V42" s="108">
        <v>1928</v>
      </c>
      <c r="W42" s="108">
        <v>1</v>
      </c>
      <c r="X42" s="113">
        <v>2017</v>
      </c>
      <c r="Y42" s="113">
        <v>105</v>
      </c>
      <c r="Z42" s="113">
        <v>0</v>
      </c>
      <c r="AA42" s="114" t="s">
        <v>108</v>
      </c>
      <c r="AB42" s="108">
        <v>500</v>
      </c>
      <c r="AC42" s="109" t="s">
        <v>108</v>
      </c>
      <c r="AD42" s="196" t="s">
        <v>147</v>
      </c>
      <c r="AE42" s="196" t="s">
        <v>108</v>
      </c>
      <c r="AF42" s="197">
        <f>AE42-AD42</f>
        <v>34</v>
      </c>
      <c r="AG42" s="198">
        <f>IF(AI42="SI",0,J42)</f>
        <v>310.65999999999997</v>
      </c>
      <c r="AH42" s="199">
        <f>AG42*AF42</f>
        <v>10562.439999999999</v>
      </c>
      <c r="AI42" s="200"/>
    </row>
    <row r="43" spans="1:35" ht="15">
      <c r="A43" s="108">
        <v>2017</v>
      </c>
      <c r="B43" s="108">
        <v>162</v>
      </c>
      <c r="C43" s="109" t="s">
        <v>217</v>
      </c>
      <c r="D43" s="194" t="s">
        <v>218</v>
      </c>
      <c r="E43" s="109" t="s">
        <v>217</v>
      </c>
      <c r="F43" s="111" t="s">
        <v>219</v>
      </c>
      <c r="G43" s="112">
        <v>2000</v>
      </c>
      <c r="H43" s="112">
        <v>360.66</v>
      </c>
      <c r="I43" s="143" t="s">
        <v>79</v>
      </c>
      <c r="J43" s="112">
        <f>IF(I43="SI",G43-H43,G43)</f>
        <v>1639.34</v>
      </c>
      <c r="K43" s="195" t="s">
        <v>220</v>
      </c>
      <c r="L43" s="108">
        <v>2017</v>
      </c>
      <c r="M43" s="108">
        <v>1166</v>
      </c>
      <c r="N43" s="109" t="s">
        <v>217</v>
      </c>
      <c r="O43" s="111" t="s">
        <v>139</v>
      </c>
      <c r="P43" s="109" t="s">
        <v>140</v>
      </c>
      <c r="Q43" s="109" t="s">
        <v>141</v>
      </c>
      <c r="R43" s="108">
        <v>2</v>
      </c>
      <c r="S43" s="111" t="s">
        <v>93</v>
      </c>
      <c r="T43" s="108">
        <v>1090603</v>
      </c>
      <c r="U43" s="108">
        <v>3660</v>
      </c>
      <c r="V43" s="108">
        <v>1802</v>
      </c>
      <c r="W43" s="108">
        <v>1</v>
      </c>
      <c r="X43" s="113">
        <v>2017</v>
      </c>
      <c r="Y43" s="113">
        <v>104</v>
      </c>
      <c r="Z43" s="113">
        <v>0</v>
      </c>
      <c r="AA43" s="114" t="s">
        <v>108</v>
      </c>
      <c r="AB43" s="108">
        <v>501</v>
      </c>
      <c r="AC43" s="109" t="s">
        <v>108</v>
      </c>
      <c r="AD43" s="196" t="s">
        <v>147</v>
      </c>
      <c r="AE43" s="196" t="s">
        <v>108</v>
      </c>
      <c r="AF43" s="197">
        <f>AE43-AD43</f>
        <v>34</v>
      </c>
      <c r="AG43" s="198">
        <f>IF(AI43="SI",0,J43)</f>
        <v>1639.34</v>
      </c>
      <c r="AH43" s="199">
        <f>AG43*AF43</f>
        <v>55737.56</v>
      </c>
      <c r="AI43" s="200"/>
    </row>
    <row r="44" spans="1:35" ht="15">
      <c r="A44" s="108">
        <v>2017</v>
      </c>
      <c r="B44" s="108">
        <v>163</v>
      </c>
      <c r="C44" s="109" t="s">
        <v>221</v>
      </c>
      <c r="D44" s="194" t="s">
        <v>222</v>
      </c>
      <c r="E44" s="109" t="s">
        <v>221</v>
      </c>
      <c r="F44" s="111" t="s">
        <v>223</v>
      </c>
      <c r="G44" s="112">
        <v>54.9</v>
      </c>
      <c r="H44" s="112">
        <v>9.9</v>
      </c>
      <c r="I44" s="143" t="s">
        <v>79</v>
      </c>
      <c r="J44" s="112">
        <f>IF(I44="SI",G44-H44,G44)</f>
        <v>45</v>
      </c>
      <c r="K44" s="195" t="s">
        <v>224</v>
      </c>
      <c r="L44" s="108">
        <v>2017</v>
      </c>
      <c r="M44" s="108">
        <v>1185</v>
      </c>
      <c r="N44" s="109" t="s">
        <v>221</v>
      </c>
      <c r="O44" s="111" t="s">
        <v>225</v>
      </c>
      <c r="P44" s="109" t="s">
        <v>226</v>
      </c>
      <c r="Q44" s="109" t="s">
        <v>226</v>
      </c>
      <c r="R44" s="108">
        <v>2</v>
      </c>
      <c r="S44" s="111" t="s">
        <v>93</v>
      </c>
      <c r="T44" s="108">
        <v>1010503</v>
      </c>
      <c r="U44" s="108">
        <v>470</v>
      </c>
      <c r="V44" s="108">
        <v>1156</v>
      </c>
      <c r="W44" s="108">
        <v>2</v>
      </c>
      <c r="X44" s="113">
        <v>2017</v>
      </c>
      <c r="Y44" s="113">
        <v>19</v>
      </c>
      <c r="Z44" s="113">
        <v>0</v>
      </c>
      <c r="AA44" s="114" t="s">
        <v>84</v>
      </c>
      <c r="AB44" s="108">
        <v>405</v>
      </c>
      <c r="AC44" s="109" t="s">
        <v>84</v>
      </c>
      <c r="AD44" s="196" t="s">
        <v>227</v>
      </c>
      <c r="AE44" s="196" t="s">
        <v>84</v>
      </c>
      <c r="AF44" s="197">
        <f>AE44-AD44</f>
        <v>-16</v>
      </c>
      <c r="AG44" s="198">
        <f>IF(AI44="SI",0,J44)</f>
        <v>45</v>
      </c>
      <c r="AH44" s="199">
        <f>AG44*AF44</f>
        <v>-720</v>
      </c>
      <c r="AI44" s="200"/>
    </row>
    <row r="45" spans="1:35" ht="15">
      <c r="A45" s="108">
        <v>2017</v>
      </c>
      <c r="B45" s="108">
        <v>164</v>
      </c>
      <c r="C45" s="109" t="s">
        <v>228</v>
      </c>
      <c r="D45" s="194" t="s">
        <v>229</v>
      </c>
      <c r="E45" s="109" t="s">
        <v>221</v>
      </c>
      <c r="F45" s="111" t="s">
        <v>230</v>
      </c>
      <c r="G45" s="112">
        <v>274.34</v>
      </c>
      <c r="H45" s="112">
        <v>49.47</v>
      </c>
      <c r="I45" s="143" t="s">
        <v>79</v>
      </c>
      <c r="J45" s="112">
        <f>IF(I45="SI",G45-H45,G45)</f>
        <v>224.86999999999998</v>
      </c>
      <c r="K45" s="195" t="s">
        <v>157</v>
      </c>
      <c r="L45" s="108">
        <v>2017</v>
      </c>
      <c r="M45" s="108">
        <v>1204</v>
      </c>
      <c r="N45" s="109" t="s">
        <v>228</v>
      </c>
      <c r="O45" s="111" t="s">
        <v>158</v>
      </c>
      <c r="P45" s="109" t="s">
        <v>159</v>
      </c>
      <c r="Q45" s="109" t="s">
        <v>160</v>
      </c>
      <c r="R45" s="108">
        <v>1</v>
      </c>
      <c r="S45" s="111" t="s">
        <v>83</v>
      </c>
      <c r="T45" s="108">
        <v>1080203</v>
      </c>
      <c r="U45" s="108">
        <v>2890</v>
      </c>
      <c r="V45" s="108">
        <v>1938</v>
      </c>
      <c r="W45" s="108">
        <v>99</v>
      </c>
      <c r="X45" s="113">
        <v>2017</v>
      </c>
      <c r="Y45" s="113">
        <v>3</v>
      </c>
      <c r="Z45" s="113">
        <v>0</v>
      </c>
      <c r="AA45" s="114" t="s">
        <v>84</v>
      </c>
      <c r="AB45" s="108">
        <v>394</v>
      </c>
      <c r="AC45" s="109" t="s">
        <v>84</v>
      </c>
      <c r="AD45" s="196" t="s">
        <v>231</v>
      </c>
      <c r="AE45" s="196" t="s">
        <v>84</v>
      </c>
      <c r="AF45" s="197">
        <f>AE45-AD45</f>
        <v>-19</v>
      </c>
      <c r="AG45" s="198">
        <f>IF(AI45="SI",0,J45)</f>
        <v>224.86999999999998</v>
      </c>
      <c r="AH45" s="199">
        <f>AG45*AF45</f>
        <v>-4272.53</v>
      </c>
      <c r="AI45" s="200"/>
    </row>
    <row r="46" spans="1:35" ht="15">
      <c r="A46" s="108">
        <v>2017</v>
      </c>
      <c r="B46" s="108">
        <v>165</v>
      </c>
      <c r="C46" s="109" t="s">
        <v>232</v>
      </c>
      <c r="D46" s="194" t="s">
        <v>233</v>
      </c>
      <c r="E46" s="109" t="s">
        <v>221</v>
      </c>
      <c r="F46" s="111" t="s">
        <v>234</v>
      </c>
      <c r="G46" s="112">
        <v>183.37</v>
      </c>
      <c r="H46" s="112">
        <v>33.07</v>
      </c>
      <c r="I46" s="143" t="s">
        <v>79</v>
      </c>
      <c r="J46" s="112">
        <f>IF(I46="SI",G46-H46,G46)</f>
        <v>150.3</v>
      </c>
      <c r="K46" s="195" t="s">
        <v>235</v>
      </c>
      <c r="L46" s="108">
        <v>2017</v>
      </c>
      <c r="M46" s="108">
        <v>1208</v>
      </c>
      <c r="N46" s="109" t="s">
        <v>232</v>
      </c>
      <c r="O46" s="111" t="s">
        <v>236</v>
      </c>
      <c r="P46" s="109" t="s">
        <v>237</v>
      </c>
      <c r="Q46" s="109" t="s">
        <v>237</v>
      </c>
      <c r="R46" s="108">
        <v>1</v>
      </c>
      <c r="S46" s="111" t="s">
        <v>83</v>
      </c>
      <c r="T46" s="108">
        <v>1040502</v>
      </c>
      <c r="U46" s="108">
        <v>1890</v>
      </c>
      <c r="V46" s="108">
        <v>1417</v>
      </c>
      <c r="W46" s="108">
        <v>2</v>
      </c>
      <c r="X46" s="113">
        <v>2017</v>
      </c>
      <c r="Y46" s="113">
        <v>51</v>
      </c>
      <c r="Z46" s="113">
        <v>0</v>
      </c>
      <c r="AA46" s="114" t="s">
        <v>84</v>
      </c>
      <c r="AB46" s="108">
        <v>398</v>
      </c>
      <c r="AC46" s="109" t="s">
        <v>84</v>
      </c>
      <c r="AD46" s="196" t="s">
        <v>238</v>
      </c>
      <c r="AE46" s="196" t="s">
        <v>84</v>
      </c>
      <c r="AF46" s="197">
        <f>AE46-AD46</f>
        <v>-20</v>
      </c>
      <c r="AG46" s="198">
        <f>IF(AI46="SI",0,J46)</f>
        <v>150.3</v>
      </c>
      <c r="AH46" s="199">
        <f>AG46*AF46</f>
        <v>-3006</v>
      </c>
      <c r="AI46" s="200"/>
    </row>
    <row r="47" spans="1:35" ht="15">
      <c r="A47" s="108">
        <v>2017</v>
      </c>
      <c r="B47" s="108">
        <v>165</v>
      </c>
      <c r="C47" s="109" t="s">
        <v>232</v>
      </c>
      <c r="D47" s="194" t="s">
        <v>233</v>
      </c>
      <c r="E47" s="109" t="s">
        <v>221</v>
      </c>
      <c r="F47" s="111" t="s">
        <v>234</v>
      </c>
      <c r="G47" s="112">
        <v>117.12</v>
      </c>
      <c r="H47" s="112">
        <v>21.12</v>
      </c>
      <c r="I47" s="143" t="s">
        <v>79</v>
      </c>
      <c r="J47" s="112">
        <f>IF(I47="SI",G47-H47,G47)</f>
        <v>96</v>
      </c>
      <c r="K47" s="195" t="s">
        <v>235</v>
      </c>
      <c r="L47" s="108">
        <v>2017</v>
      </c>
      <c r="M47" s="108">
        <v>1208</v>
      </c>
      <c r="N47" s="109" t="s">
        <v>232</v>
      </c>
      <c r="O47" s="111" t="s">
        <v>236</v>
      </c>
      <c r="P47" s="109" t="s">
        <v>237</v>
      </c>
      <c r="Q47" s="109" t="s">
        <v>237</v>
      </c>
      <c r="R47" s="108">
        <v>2</v>
      </c>
      <c r="S47" s="111" t="s">
        <v>93</v>
      </c>
      <c r="T47" s="108">
        <v>1080102</v>
      </c>
      <c r="U47" s="108">
        <v>2770</v>
      </c>
      <c r="V47" s="108">
        <v>1927</v>
      </c>
      <c r="W47" s="108">
        <v>2</v>
      </c>
      <c r="X47" s="113">
        <v>2017</v>
      </c>
      <c r="Y47" s="113">
        <v>52</v>
      </c>
      <c r="Z47" s="113">
        <v>0</v>
      </c>
      <c r="AA47" s="114" t="s">
        <v>84</v>
      </c>
      <c r="AB47" s="108">
        <v>399</v>
      </c>
      <c r="AC47" s="109" t="s">
        <v>84</v>
      </c>
      <c r="AD47" s="196" t="s">
        <v>238</v>
      </c>
      <c r="AE47" s="196" t="s">
        <v>84</v>
      </c>
      <c r="AF47" s="197">
        <f>AE47-AD47</f>
        <v>-20</v>
      </c>
      <c r="AG47" s="198">
        <f>IF(AI47="SI",0,J47)</f>
        <v>96</v>
      </c>
      <c r="AH47" s="199">
        <f>AG47*AF47</f>
        <v>-1920</v>
      </c>
      <c r="AI47" s="200"/>
    </row>
    <row r="48" spans="1:35" ht="15">
      <c r="A48" s="108">
        <v>2017</v>
      </c>
      <c r="B48" s="108">
        <v>166</v>
      </c>
      <c r="C48" s="109" t="s">
        <v>117</v>
      </c>
      <c r="D48" s="194" t="s">
        <v>239</v>
      </c>
      <c r="E48" s="109" t="s">
        <v>221</v>
      </c>
      <c r="F48" s="111" t="s">
        <v>151</v>
      </c>
      <c r="G48" s="112">
        <v>1220.74</v>
      </c>
      <c r="H48" s="112">
        <v>110.98</v>
      </c>
      <c r="I48" s="143" t="s">
        <v>79</v>
      </c>
      <c r="J48" s="112">
        <f>IF(I48="SI",G48-H48,G48)</f>
        <v>1109.76</v>
      </c>
      <c r="K48" s="195" t="s">
        <v>80</v>
      </c>
      <c r="L48" s="108">
        <v>2017</v>
      </c>
      <c r="M48" s="108">
        <v>1222</v>
      </c>
      <c r="N48" s="109" t="s">
        <v>117</v>
      </c>
      <c r="O48" s="111" t="s">
        <v>122</v>
      </c>
      <c r="P48" s="109" t="s">
        <v>123</v>
      </c>
      <c r="Q48" s="109" t="s">
        <v>123</v>
      </c>
      <c r="R48" s="108">
        <v>1</v>
      </c>
      <c r="S48" s="111" t="s">
        <v>83</v>
      </c>
      <c r="T48" s="108">
        <v>1090503</v>
      </c>
      <c r="U48" s="108">
        <v>3550</v>
      </c>
      <c r="V48" s="108">
        <v>1748</v>
      </c>
      <c r="W48" s="108">
        <v>2</v>
      </c>
      <c r="X48" s="113">
        <v>2017</v>
      </c>
      <c r="Y48" s="113">
        <v>86</v>
      </c>
      <c r="Z48" s="113">
        <v>0</v>
      </c>
      <c r="AA48" s="114" t="s">
        <v>147</v>
      </c>
      <c r="AB48" s="108">
        <v>472</v>
      </c>
      <c r="AC48" s="109" t="s">
        <v>147</v>
      </c>
      <c r="AD48" s="196" t="s">
        <v>240</v>
      </c>
      <c r="AE48" s="196" t="s">
        <v>147</v>
      </c>
      <c r="AF48" s="197">
        <f>AE48-AD48</f>
        <v>-7</v>
      </c>
      <c r="AG48" s="198">
        <f>IF(AI48="SI",0,J48)</f>
        <v>1109.76</v>
      </c>
      <c r="AH48" s="199">
        <f>AG48*AF48</f>
        <v>-7768.32</v>
      </c>
      <c r="AI48" s="200"/>
    </row>
    <row r="49" spans="1:35" ht="15">
      <c r="A49" s="108">
        <v>2017</v>
      </c>
      <c r="B49" s="108">
        <v>167</v>
      </c>
      <c r="C49" s="109" t="s">
        <v>241</v>
      </c>
      <c r="D49" s="194" t="s">
        <v>242</v>
      </c>
      <c r="E49" s="109" t="s">
        <v>243</v>
      </c>
      <c r="F49" s="111" t="s">
        <v>244</v>
      </c>
      <c r="G49" s="112">
        <v>150.72</v>
      </c>
      <c r="H49" s="112">
        <v>5.8</v>
      </c>
      <c r="I49" s="143" t="s">
        <v>79</v>
      </c>
      <c r="J49" s="112">
        <f>IF(I49="SI",G49-H49,G49)</f>
        <v>144.92</v>
      </c>
      <c r="K49" s="195" t="s">
        <v>128</v>
      </c>
      <c r="L49" s="108">
        <v>2017</v>
      </c>
      <c r="M49" s="108">
        <v>1239</v>
      </c>
      <c r="N49" s="109" t="s">
        <v>241</v>
      </c>
      <c r="O49" s="111" t="s">
        <v>129</v>
      </c>
      <c r="P49" s="109" t="s">
        <v>130</v>
      </c>
      <c r="Q49" s="109" t="s">
        <v>130</v>
      </c>
      <c r="R49" s="108">
        <v>1</v>
      </c>
      <c r="S49" s="111" t="s">
        <v>83</v>
      </c>
      <c r="T49" s="108">
        <v>1010803</v>
      </c>
      <c r="U49" s="108">
        <v>800</v>
      </c>
      <c r="V49" s="108">
        <v>1065</v>
      </c>
      <c r="W49" s="108">
        <v>99</v>
      </c>
      <c r="X49" s="113">
        <v>2017</v>
      </c>
      <c r="Y49" s="113">
        <v>173</v>
      </c>
      <c r="Z49" s="113">
        <v>0</v>
      </c>
      <c r="AA49" s="114" t="s">
        <v>84</v>
      </c>
      <c r="AB49" s="108">
        <v>393</v>
      </c>
      <c r="AC49" s="109" t="s">
        <v>84</v>
      </c>
      <c r="AD49" s="196" t="s">
        <v>245</v>
      </c>
      <c r="AE49" s="196" t="s">
        <v>84</v>
      </c>
      <c r="AF49" s="197">
        <f>AE49-AD49</f>
        <v>-22</v>
      </c>
      <c r="AG49" s="198">
        <f>IF(AI49="SI",0,J49)</f>
        <v>144.92</v>
      </c>
      <c r="AH49" s="199">
        <f>AG49*AF49</f>
        <v>-3188.24</v>
      </c>
      <c r="AI49" s="200"/>
    </row>
    <row r="50" spans="1:35" ht="15">
      <c r="A50" s="108">
        <v>2017</v>
      </c>
      <c r="B50" s="108">
        <v>168</v>
      </c>
      <c r="C50" s="109" t="s">
        <v>246</v>
      </c>
      <c r="D50" s="194" t="s">
        <v>247</v>
      </c>
      <c r="E50" s="109" t="s">
        <v>248</v>
      </c>
      <c r="F50" s="111" t="s">
        <v>249</v>
      </c>
      <c r="G50" s="112">
        <v>244</v>
      </c>
      <c r="H50" s="112">
        <v>44</v>
      </c>
      <c r="I50" s="143" t="s">
        <v>79</v>
      </c>
      <c r="J50" s="112">
        <f>IF(I50="SI",G50-H50,G50)</f>
        <v>200</v>
      </c>
      <c r="K50" s="195" t="s">
        <v>250</v>
      </c>
      <c r="L50" s="108">
        <v>2017</v>
      </c>
      <c r="M50" s="108">
        <v>1262</v>
      </c>
      <c r="N50" s="109" t="s">
        <v>246</v>
      </c>
      <c r="O50" s="111" t="s">
        <v>251</v>
      </c>
      <c r="P50" s="109" t="s">
        <v>252</v>
      </c>
      <c r="Q50" s="109" t="s">
        <v>253</v>
      </c>
      <c r="R50" s="108">
        <v>1</v>
      </c>
      <c r="S50" s="111" t="s">
        <v>83</v>
      </c>
      <c r="T50" s="108">
        <v>1100502</v>
      </c>
      <c r="U50" s="108">
        <v>4200</v>
      </c>
      <c r="V50" s="108">
        <v>1656</v>
      </c>
      <c r="W50" s="108">
        <v>2</v>
      </c>
      <c r="X50" s="113">
        <v>2017</v>
      </c>
      <c r="Y50" s="113">
        <v>146</v>
      </c>
      <c r="Z50" s="113">
        <v>0</v>
      </c>
      <c r="AA50" s="114" t="s">
        <v>84</v>
      </c>
      <c r="AB50" s="108">
        <v>402</v>
      </c>
      <c r="AC50" s="109" t="s">
        <v>84</v>
      </c>
      <c r="AD50" s="196" t="s">
        <v>254</v>
      </c>
      <c r="AE50" s="196" t="s">
        <v>84</v>
      </c>
      <c r="AF50" s="197">
        <f>AE50-AD50</f>
        <v>-27</v>
      </c>
      <c r="AG50" s="198">
        <f>IF(AI50="SI",0,J50)</f>
        <v>200</v>
      </c>
      <c r="AH50" s="199">
        <f>AG50*AF50</f>
        <v>-5400</v>
      </c>
      <c r="AI50" s="200"/>
    </row>
    <row r="51" spans="1:35" ht="15">
      <c r="A51" s="108">
        <v>2017</v>
      </c>
      <c r="B51" s="108">
        <v>168</v>
      </c>
      <c r="C51" s="109" t="s">
        <v>246</v>
      </c>
      <c r="D51" s="194" t="s">
        <v>247</v>
      </c>
      <c r="E51" s="109" t="s">
        <v>248</v>
      </c>
      <c r="F51" s="111" t="s">
        <v>249</v>
      </c>
      <c r="G51" s="112">
        <v>244</v>
      </c>
      <c r="H51" s="112">
        <v>44</v>
      </c>
      <c r="I51" s="143" t="s">
        <v>79</v>
      </c>
      <c r="J51" s="112">
        <f>IF(I51="SI",G51-H51,G51)</f>
        <v>200</v>
      </c>
      <c r="K51" s="195" t="s">
        <v>250</v>
      </c>
      <c r="L51" s="108">
        <v>2017</v>
      </c>
      <c r="M51" s="108">
        <v>1262</v>
      </c>
      <c r="N51" s="109" t="s">
        <v>246</v>
      </c>
      <c r="O51" s="111" t="s">
        <v>251</v>
      </c>
      <c r="P51" s="109" t="s">
        <v>252</v>
      </c>
      <c r="Q51" s="109" t="s">
        <v>253</v>
      </c>
      <c r="R51" s="108">
        <v>1</v>
      </c>
      <c r="S51" s="111" t="s">
        <v>83</v>
      </c>
      <c r="T51" s="108">
        <v>1010502</v>
      </c>
      <c r="U51" s="108">
        <v>460</v>
      </c>
      <c r="V51" s="108">
        <v>1156</v>
      </c>
      <c r="W51" s="108">
        <v>2</v>
      </c>
      <c r="X51" s="113">
        <v>2017</v>
      </c>
      <c r="Y51" s="113">
        <v>145</v>
      </c>
      <c r="Z51" s="113">
        <v>0</v>
      </c>
      <c r="AA51" s="114" t="s">
        <v>84</v>
      </c>
      <c r="AB51" s="108">
        <v>400</v>
      </c>
      <c r="AC51" s="109" t="s">
        <v>84</v>
      </c>
      <c r="AD51" s="196" t="s">
        <v>254</v>
      </c>
      <c r="AE51" s="196" t="s">
        <v>84</v>
      </c>
      <c r="AF51" s="197">
        <f>AE51-AD51</f>
        <v>-27</v>
      </c>
      <c r="AG51" s="198">
        <f>IF(AI51="SI",0,J51)</f>
        <v>200</v>
      </c>
      <c r="AH51" s="199">
        <f>AG51*AF51</f>
        <v>-5400</v>
      </c>
      <c r="AI51" s="200"/>
    </row>
    <row r="52" spans="1:35" ht="15">
      <c r="A52" s="108">
        <v>2017</v>
      </c>
      <c r="B52" s="108">
        <v>168</v>
      </c>
      <c r="C52" s="109" t="s">
        <v>246</v>
      </c>
      <c r="D52" s="194" t="s">
        <v>247</v>
      </c>
      <c r="E52" s="109" t="s">
        <v>248</v>
      </c>
      <c r="F52" s="111" t="s">
        <v>249</v>
      </c>
      <c r="G52" s="112">
        <v>146.4</v>
      </c>
      <c r="H52" s="112">
        <v>26.4</v>
      </c>
      <c r="I52" s="143" t="s">
        <v>79</v>
      </c>
      <c r="J52" s="112">
        <f>IF(I52="SI",G52-H52,G52)</f>
        <v>120</v>
      </c>
      <c r="K52" s="195" t="s">
        <v>250</v>
      </c>
      <c r="L52" s="108">
        <v>2017</v>
      </c>
      <c r="M52" s="108">
        <v>1262</v>
      </c>
      <c r="N52" s="109" t="s">
        <v>246</v>
      </c>
      <c r="O52" s="111" t="s">
        <v>251</v>
      </c>
      <c r="P52" s="109" t="s">
        <v>252</v>
      </c>
      <c r="Q52" s="109" t="s">
        <v>253</v>
      </c>
      <c r="R52" s="108">
        <v>1</v>
      </c>
      <c r="S52" s="111" t="s">
        <v>83</v>
      </c>
      <c r="T52" s="108">
        <v>1080102</v>
      </c>
      <c r="U52" s="108">
        <v>2770</v>
      </c>
      <c r="V52" s="108">
        <v>1928</v>
      </c>
      <c r="W52" s="108">
        <v>2</v>
      </c>
      <c r="X52" s="113">
        <v>2017</v>
      </c>
      <c r="Y52" s="113">
        <v>144</v>
      </c>
      <c r="Z52" s="113">
        <v>0</v>
      </c>
      <c r="AA52" s="114" t="s">
        <v>84</v>
      </c>
      <c r="AB52" s="108">
        <v>401</v>
      </c>
      <c r="AC52" s="109" t="s">
        <v>84</v>
      </c>
      <c r="AD52" s="196" t="s">
        <v>254</v>
      </c>
      <c r="AE52" s="196" t="s">
        <v>84</v>
      </c>
      <c r="AF52" s="197">
        <f>AE52-AD52</f>
        <v>-27</v>
      </c>
      <c r="AG52" s="198">
        <f>IF(AI52="SI",0,J52)</f>
        <v>120</v>
      </c>
      <c r="AH52" s="199">
        <f>AG52*AF52</f>
        <v>-3240</v>
      </c>
      <c r="AI52" s="200"/>
    </row>
    <row r="53" spans="1:35" ht="15">
      <c r="A53" s="108">
        <v>2017</v>
      </c>
      <c r="B53" s="108">
        <v>169</v>
      </c>
      <c r="C53" s="109" t="s">
        <v>246</v>
      </c>
      <c r="D53" s="194" t="s">
        <v>255</v>
      </c>
      <c r="E53" s="109" t="s">
        <v>248</v>
      </c>
      <c r="F53" s="111" t="s">
        <v>256</v>
      </c>
      <c r="G53" s="112">
        <v>339.18</v>
      </c>
      <c r="H53" s="112">
        <v>61.16</v>
      </c>
      <c r="I53" s="143" t="s">
        <v>79</v>
      </c>
      <c r="J53" s="112">
        <f>IF(I53="SI",G53-H53,G53)</f>
        <v>278.02</v>
      </c>
      <c r="K53" s="195" t="s">
        <v>257</v>
      </c>
      <c r="L53" s="108">
        <v>2017</v>
      </c>
      <c r="M53" s="108">
        <v>1263</v>
      </c>
      <c r="N53" s="109" t="s">
        <v>246</v>
      </c>
      <c r="O53" s="111" t="s">
        <v>258</v>
      </c>
      <c r="P53" s="109" t="s">
        <v>259</v>
      </c>
      <c r="Q53" s="109" t="s">
        <v>80</v>
      </c>
      <c r="R53" s="108">
        <v>2</v>
      </c>
      <c r="S53" s="111" t="s">
        <v>93</v>
      </c>
      <c r="T53" s="108">
        <v>1080103</v>
      </c>
      <c r="U53" s="108">
        <v>2780</v>
      </c>
      <c r="V53" s="108">
        <v>1927</v>
      </c>
      <c r="W53" s="108">
        <v>1</v>
      </c>
      <c r="X53" s="113">
        <v>2017</v>
      </c>
      <c r="Y53" s="113">
        <v>148</v>
      </c>
      <c r="Z53" s="113">
        <v>0</v>
      </c>
      <c r="AA53" s="114" t="s">
        <v>84</v>
      </c>
      <c r="AB53" s="108">
        <v>403</v>
      </c>
      <c r="AC53" s="109" t="s">
        <v>84</v>
      </c>
      <c r="AD53" s="196" t="s">
        <v>254</v>
      </c>
      <c r="AE53" s="196" t="s">
        <v>84</v>
      </c>
      <c r="AF53" s="197">
        <f>AE53-AD53</f>
        <v>-27</v>
      </c>
      <c r="AG53" s="198">
        <f>IF(AI53="SI",0,J53)</f>
        <v>278.02</v>
      </c>
      <c r="AH53" s="199">
        <f>AG53*AF53</f>
        <v>-7506.539999999999</v>
      </c>
      <c r="AI53" s="200"/>
    </row>
    <row r="54" spans="1:35" ht="15">
      <c r="A54" s="108">
        <v>2017</v>
      </c>
      <c r="B54" s="108">
        <v>170</v>
      </c>
      <c r="C54" s="109" t="s">
        <v>142</v>
      </c>
      <c r="D54" s="194" t="s">
        <v>260</v>
      </c>
      <c r="E54" s="109" t="s">
        <v>142</v>
      </c>
      <c r="F54" s="111" t="s">
        <v>261</v>
      </c>
      <c r="G54" s="112">
        <v>1448.9</v>
      </c>
      <c r="H54" s="112">
        <v>131.72</v>
      </c>
      <c r="I54" s="143" t="s">
        <v>79</v>
      </c>
      <c r="J54" s="112">
        <f>IF(I54="SI",G54-H54,G54)</f>
        <v>1317.18</v>
      </c>
      <c r="K54" s="195" t="s">
        <v>262</v>
      </c>
      <c r="L54" s="108">
        <v>2017</v>
      </c>
      <c r="M54" s="108">
        <v>1275</v>
      </c>
      <c r="N54" s="109" t="s">
        <v>142</v>
      </c>
      <c r="O54" s="111" t="s">
        <v>115</v>
      </c>
      <c r="P54" s="109" t="s">
        <v>116</v>
      </c>
      <c r="Q54" s="109" t="s">
        <v>80</v>
      </c>
      <c r="R54" s="108">
        <v>2</v>
      </c>
      <c r="S54" s="111" t="s">
        <v>93</v>
      </c>
      <c r="T54" s="108">
        <v>2080101</v>
      </c>
      <c r="U54" s="108">
        <v>8230</v>
      </c>
      <c r="V54" s="108">
        <v>3472</v>
      </c>
      <c r="W54" s="108">
        <v>4</v>
      </c>
      <c r="X54" s="113">
        <v>2017</v>
      </c>
      <c r="Y54" s="113">
        <v>150</v>
      </c>
      <c r="Z54" s="113">
        <v>0</v>
      </c>
      <c r="AA54" s="114" t="s">
        <v>147</v>
      </c>
      <c r="AB54" s="108">
        <v>479</v>
      </c>
      <c r="AC54" s="109" t="s">
        <v>147</v>
      </c>
      <c r="AD54" s="196" t="s">
        <v>263</v>
      </c>
      <c r="AE54" s="196" t="s">
        <v>147</v>
      </c>
      <c r="AF54" s="197">
        <f>AE54-AD54</f>
        <v>-15</v>
      </c>
      <c r="AG54" s="198">
        <f>IF(AI54="SI",0,J54)</f>
        <v>1317.18</v>
      </c>
      <c r="AH54" s="199">
        <f>AG54*AF54</f>
        <v>-19757.7</v>
      </c>
      <c r="AI54" s="200"/>
    </row>
    <row r="55" spans="1:35" ht="15">
      <c r="A55" s="108">
        <v>2017</v>
      </c>
      <c r="B55" s="108">
        <v>170</v>
      </c>
      <c r="C55" s="109" t="s">
        <v>142</v>
      </c>
      <c r="D55" s="194" t="s">
        <v>260</v>
      </c>
      <c r="E55" s="109" t="s">
        <v>142</v>
      </c>
      <c r="F55" s="111" t="s">
        <v>261</v>
      </c>
      <c r="G55" s="112">
        <v>1190</v>
      </c>
      <c r="H55" s="112">
        <v>108.18</v>
      </c>
      <c r="I55" s="143" t="s">
        <v>79</v>
      </c>
      <c r="J55" s="112">
        <f>IF(I55="SI",G55-H55,G55)</f>
        <v>1081.82</v>
      </c>
      <c r="K55" s="195" t="s">
        <v>262</v>
      </c>
      <c r="L55" s="108">
        <v>2017</v>
      </c>
      <c r="M55" s="108">
        <v>1275</v>
      </c>
      <c r="N55" s="109" t="s">
        <v>142</v>
      </c>
      <c r="O55" s="111" t="s">
        <v>115</v>
      </c>
      <c r="P55" s="109" t="s">
        <v>116</v>
      </c>
      <c r="Q55" s="109" t="s">
        <v>80</v>
      </c>
      <c r="R55" s="108">
        <v>2</v>
      </c>
      <c r="S55" s="111" t="s">
        <v>93</v>
      </c>
      <c r="T55" s="108">
        <v>2080101</v>
      </c>
      <c r="U55" s="108">
        <v>8230</v>
      </c>
      <c r="V55" s="108">
        <v>3472</v>
      </c>
      <c r="W55" s="108">
        <v>4</v>
      </c>
      <c r="X55" s="113">
        <v>2016</v>
      </c>
      <c r="Y55" s="113">
        <v>92</v>
      </c>
      <c r="Z55" s="113">
        <v>2</v>
      </c>
      <c r="AA55" s="114" t="s">
        <v>147</v>
      </c>
      <c r="AB55" s="108">
        <v>478</v>
      </c>
      <c r="AC55" s="109" t="s">
        <v>147</v>
      </c>
      <c r="AD55" s="196" t="s">
        <v>263</v>
      </c>
      <c r="AE55" s="196" t="s">
        <v>147</v>
      </c>
      <c r="AF55" s="197">
        <f>AE55-AD55</f>
        <v>-15</v>
      </c>
      <c r="AG55" s="198">
        <f>IF(AI55="SI",0,J55)</f>
        <v>1081.82</v>
      </c>
      <c r="AH55" s="199">
        <f>AG55*AF55</f>
        <v>-16227.3</v>
      </c>
      <c r="AI55" s="200"/>
    </row>
    <row r="56" spans="1:35" ht="15">
      <c r="A56" s="108">
        <v>2017</v>
      </c>
      <c r="B56" s="108">
        <v>171</v>
      </c>
      <c r="C56" s="109" t="s">
        <v>142</v>
      </c>
      <c r="D56" s="194" t="s">
        <v>264</v>
      </c>
      <c r="E56" s="109" t="s">
        <v>142</v>
      </c>
      <c r="F56" s="111" t="s">
        <v>265</v>
      </c>
      <c r="G56" s="112">
        <v>2836</v>
      </c>
      <c r="H56" s="112">
        <v>257.82</v>
      </c>
      <c r="I56" s="143" t="s">
        <v>79</v>
      </c>
      <c r="J56" s="112">
        <f>IF(I56="SI",G56-H56,G56)</f>
        <v>2578.18</v>
      </c>
      <c r="K56" s="195" t="s">
        <v>266</v>
      </c>
      <c r="L56" s="108">
        <v>2017</v>
      </c>
      <c r="M56" s="108">
        <v>1276</v>
      </c>
      <c r="N56" s="109" t="s">
        <v>142</v>
      </c>
      <c r="O56" s="111" t="s">
        <v>115</v>
      </c>
      <c r="P56" s="109" t="s">
        <v>116</v>
      </c>
      <c r="Q56" s="109" t="s">
        <v>80</v>
      </c>
      <c r="R56" s="108">
        <v>2</v>
      </c>
      <c r="S56" s="111" t="s">
        <v>93</v>
      </c>
      <c r="T56" s="108">
        <v>2080101</v>
      </c>
      <c r="U56" s="108">
        <v>8230</v>
      </c>
      <c r="V56" s="108">
        <v>3472</v>
      </c>
      <c r="W56" s="108">
        <v>4</v>
      </c>
      <c r="X56" s="113">
        <v>2016</v>
      </c>
      <c r="Y56" s="113">
        <v>92</v>
      </c>
      <c r="Z56" s="113">
        <v>1</v>
      </c>
      <c r="AA56" s="114" t="s">
        <v>147</v>
      </c>
      <c r="AB56" s="108">
        <v>477</v>
      </c>
      <c r="AC56" s="109" t="s">
        <v>147</v>
      </c>
      <c r="AD56" s="196" t="s">
        <v>263</v>
      </c>
      <c r="AE56" s="196" t="s">
        <v>147</v>
      </c>
      <c r="AF56" s="197">
        <f>AE56-AD56</f>
        <v>-15</v>
      </c>
      <c r="AG56" s="198">
        <f>IF(AI56="SI",0,J56)</f>
        <v>2578.18</v>
      </c>
      <c r="AH56" s="199">
        <f>AG56*AF56</f>
        <v>-38672.7</v>
      </c>
      <c r="AI56" s="200"/>
    </row>
    <row r="57" spans="1:35" ht="15">
      <c r="A57" s="108">
        <v>2017</v>
      </c>
      <c r="B57" s="108">
        <v>171</v>
      </c>
      <c r="C57" s="109" t="s">
        <v>142</v>
      </c>
      <c r="D57" s="194" t="s">
        <v>264</v>
      </c>
      <c r="E57" s="109" t="s">
        <v>142</v>
      </c>
      <c r="F57" s="111" t="s">
        <v>265</v>
      </c>
      <c r="G57" s="112">
        <v>6954</v>
      </c>
      <c r="H57" s="112">
        <v>632.18</v>
      </c>
      <c r="I57" s="143" t="s">
        <v>79</v>
      </c>
      <c r="J57" s="112">
        <f>IF(I57="SI",G57-H57,G57)</f>
        <v>6321.82</v>
      </c>
      <c r="K57" s="195" t="s">
        <v>266</v>
      </c>
      <c r="L57" s="108">
        <v>2017</v>
      </c>
      <c r="M57" s="108">
        <v>1276</v>
      </c>
      <c r="N57" s="109" t="s">
        <v>142</v>
      </c>
      <c r="O57" s="111" t="s">
        <v>115</v>
      </c>
      <c r="P57" s="109" t="s">
        <v>116</v>
      </c>
      <c r="Q57" s="109" t="s">
        <v>80</v>
      </c>
      <c r="R57" s="108">
        <v>2</v>
      </c>
      <c r="S57" s="111" t="s">
        <v>93</v>
      </c>
      <c r="T57" s="108">
        <v>2080101</v>
      </c>
      <c r="U57" s="108">
        <v>8230</v>
      </c>
      <c r="V57" s="108">
        <v>3472</v>
      </c>
      <c r="W57" s="108">
        <v>4</v>
      </c>
      <c r="X57" s="113">
        <v>2016</v>
      </c>
      <c r="Y57" s="113">
        <v>91</v>
      </c>
      <c r="Z57" s="113">
        <v>1</v>
      </c>
      <c r="AA57" s="114" t="s">
        <v>147</v>
      </c>
      <c r="AB57" s="108">
        <v>476</v>
      </c>
      <c r="AC57" s="109" t="s">
        <v>147</v>
      </c>
      <c r="AD57" s="196" t="s">
        <v>263</v>
      </c>
      <c r="AE57" s="196" t="s">
        <v>147</v>
      </c>
      <c r="AF57" s="197">
        <f>AE57-AD57</f>
        <v>-15</v>
      </c>
      <c r="AG57" s="198">
        <f>IF(AI57="SI",0,J57)</f>
        <v>6321.82</v>
      </c>
      <c r="AH57" s="199">
        <f>AG57*AF57</f>
        <v>-94827.29999999999</v>
      </c>
      <c r="AI57" s="200"/>
    </row>
    <row r="58" spans="1:35" ht="15">
      <c r="A58" s="108">
        <v>2017</v>
      </c>
      <c r="B58" s="108">
        <v>172</v>
      </c>
      <c r="C58" s="109" t="s">
        <v>84</v>
      </c>
      <c r="D58" s="194" t="s">
        <v>267</v>
      </c>
      <c r="E58" s="109" t="s">
        <v>120</v>
      </c>
      <c r="F58" s="111" t="s">
        <v>268</v>
      </c>
      <c r="G58" s="112">
        <v>231.8</v>
      </c>
      <c r="H58" s="112">
        <v>41.8</v>
      </c>
      <c r="I58" s="143" t="s">
        <v>79</v>
      </c>
      <c r="J58" s="112">
        <f>IF(I58="SI",G58-H58,G58)</f>
        <v>190</v>
      </c>
      <c r="K58" s="195" t="s">
        <v>269</v>
      </c>
      <c r="L58" s="108">
        <v>2017</v>
      </c>
      <c r="M58" s="108">
        <v>1289</v>
      </c>
      <c r="N58" s="109" t="s">
        <v>84</v>
      </c>
      <c r="O58" s="111" t="s">
        <v>270</v>
      </c>
      <c r="P58" s="109" t="s">
        <v>271</v>
      </c>
      <c r="Q58" s="109" t="s">
        <v>271</v>
      </c>
      <c r="R58" s="108">
        <v>1</v>
      </c>
      <c r="S58" s="111" t="s">
        <v>83</v>
      </c>
      <c r="T58" s="108">
        <v>4000005</v>
      </c>
      <c r="U58" s="108">
        <v>13570</v>
      </c>
      <c r="V58" s="108">
        <v>5005</v>
      </c>
      <c r="W58" s="108">
        <v>99</v>
      </c>
      <c r="X58" s="113">
        <v>2017</v>
      </c>
      <c r="Y58" s="113">
        <v>36</v>
      </c>
      <c r="Z58" s="113">
        <v>0</v>
      </c>
      <c r="AA58" s="114" t="s">
        <v>84</v>
      </c>
      <c r="AB58" s="108">
        <v>406</v>
      </c>
      <c r="AC58" s="109" t="s">
        <v>84</v>
      </c>
      <c r="AD58" s="196" t="s">
        <v>272</v>
      </c>
      <c r="AE58" s="196" t="s">
        <v>84</v>
      </c>
      <c r="AF58" s="197">
        <f>AE58-AD58</f>
        <v>-30</v>
      </c>
      <c r="AG58" s="198">
        <f>IF(AI58="SI",0,J58)</f>
        <v>190</v>
      </c>
      <c r="AH58" s="199">
        <f>AG58*AF58</f>
        <v>-5700</v>
      </c>
      <c r="AI58" s="200"/>
    </row>
    <row r="59" spans="1:35" ht="15">
      <c r="A59" s="108">
        <v>2017</v>
      </c>
      <c r="B59" s="108">
        <v>173</v>
      </c>
      <c r="C59" s="109" t="s">
        <v>84</v>
      </c>
      <c r="D59" s="194" t="s">
        <v>273</v>
      </c>
      <c r="E59" s="109" t="s">
        <v>221</v>
      </c>
      <c r="F59" s="111" t="s">
        <v>274</v>
      </c>
      <c r="G59" s="112">
        <v>231.8</v>
      </c>
      <c r="H59" s="112">
        <v>41.8</v>
      </c>
      <c r="I59" s="143" t="s">
        <v>79</v>
      </c>
      <c r="J59" s="112">
        <f>IF(I59="SI",G59-H59,G59)</f>
        <v>190</v>
      </c>
      <c r="K59" s="195" t="s">
        <v>269</v>
      </c>
      <c r="L59" s="108">
        <v>2017</v>
      </c>
      <c r="M59" s="108">
        <v>1288</v>
      </c>
      <c r="N59" s="109" t="s">
        <v>84</v>
      </c>
      <c r="O59" s="111" t="s">
        <v>270</v>
      </c>
      <c r="P59" s="109" t="s">
        <v>271</v>
      </c>
      <c r="Q59" s="109" t="s">
        <v>271</v>
      </c>
      <c r="R59" s="108">
        <v>1</v>
      </c>
      <c r="S59" s="111" t="s">
        <v>83</v>
      </c>
      <c r="T59" s="108">
        <v>4000005</v>
      </c>
      <c r="U59" s="108">
        <v>13570</v>
      </c>
      <c r="V59" s="108">
        <v>5005</v>
      </c>
      <c r="W59" s="108">
        <v>99</v>
      </c>
      <c r="X59" s="113">
        <v>2017</v>
      </c>
      <c r="Y59" s="113">
        <v>36</v>
      </c>
      <c r="Z59" s="113">
        <v>0</v>
      </c>
      <c r="AA59" s="114" t="s">
        <v>84</v>
      </c>
      <c r="AB59" s="108">
        <v>406</v>
      </c>
      <c r="AC59" s="109" t="s">
        <v>84</v>
      </c>
      <c r="AD59" s="196" t="s">
        <v>272</v>
      </c>
      <c r="AE59" s="196" t="s">
        <v>84</v>
      </c>
      <c r="AF59" s="197">
        <f>AE59-AD59</f>
        <v>-30</v>
      </c>
      <c r="AG59" s="198">
        <f>IF(AI59="SI",0,J59)</f>
        <v>190</v>
      </c>
      <c r="AH59" s="199">
        <f>AG59*AF59</f>
        <v>-5700</v>
      </c>
      <c r="AI59" s="200"/>
    </row>
    <row r="60" spans="1:35" ht="15">
      <c r="A60" s="108">
        <v>2017</v>
      </c>
      <c r="B60" s="108">
        <v>174</v>
      </c>
      <c r="C60" s="109" t="s">
        <v>84</v>
      </c>
      <c r="D60" s="194" t="s">
        <v>275</v>
      </c>
      <c r="E60" s="109" t="s">
        <v>276</v>
      </c>
      <c r="F60" s="111" t="s">
        <v>277</v>
      </c>
      <c r="G60" s="112">
        <v>53.53</v>
      </c>
      <c r="H60" s="112">
        <v>9.65</v>
      </c>
      <c r="I60" s="143" t="s">
        <v>79</v>
      </c>
      <c r="J60" s="112">
        <f>IF(I60="SI",G60-H60,G60)</f>
        <v>43.88</v>
      </c>
      <c r="K60" s="195" t="s">
        <v>171</v>
      </c>
      <c r="L60" s="108">
        <v>2017</v>
      </c>
      <c r="M60" s="108">
        <v>1287</v>
      </c>
      <c r="N60" s="109" t="s">
        <v>84</v>
      </c>
      <c r="O60" s="111" t="s">
        <v>172</v>
      </c>
      <c r="P60" s="109" t="s">
        <v>173</v>
      </c>
      <c r="Q60" s="109" t="s">
        <v>80</v>
      </c>
      <c r="R60" s="108">
        <v>2</v>
      </c>
      <c r="S60" s="111" t="s">
        <v>93</v>
      </c>
      <c r="T60" s="108">
        <v>1010503</v>
      </c>
      <c r="U60" s="108">
        <v>470</v>
      </c>
      <c r="V60" s="108">
        <v>1156</v>
      </c>
      <c r="W60" s="108">
        <v>1</v>
      </c>
      <c r="X60" s="113">
        <v>2017</v>
      </c>
      <c r="Y60" s="113">
        <v>66</v>
      </c>
      <c r="Z60" s="113">
        <v>0</v>
      </c>
      <c r="AA60" s="114" t="s">
        <v>147</v>
      </c>
      <c r="AB60" s="108">
        <v>487</v>
      </c>
      <c r="AC60" s="109" t="s">
        <v>278</v>
      </c>
      <c r="AD60" s="196" t="s">
        <v>272</v>
      </c>
      <c r="AE60" s="196" t="s">
        <v>278</v>
      </c>
      <c r="AF60" s="197">
        <f>AE60-AD60</f>
        <v>-12</v>
      </c>
      <c r="AG60" s="198">
        <f>IF(AI60="SI",0,J60)</f>
        <v>43.88</v>
      </c>
      <c r="AH60" s="199">
        <f>AG60*AF60</f>
        <v>-526.5600000000001</v>
      </c>
      <c r="AI60" s="200"/>
    </row>
    <row r="61" spans="1:35" ht="15">
      <c r="A61" s="108">
        <v>2017</v>
      </c>
      <c r="B61" s="108">
        <v>175</v>
      </c>
      <c r="C61" s="109" t="s">
        <v>84</v>
      </c>
      <c r="D61" s="194" t="s">
        <v>279</v>
      </c>
      <c r="E61" s="109" t="s">
        <v>276</v>
      </c>
      <c r="F61" s="111" t="s">
        <v>277</v>
      </c>
      <c r="G61" s="112">
        <v>37.94</v>
      </c>
      <c r="H61" s="112">
        <v>6.84</v>
      </c>
      <c r="I61" s="143" t="s">
        <v>79</v>
      </c>
      <c r="J61" s="112">
        <f>IF(I61="SI",G61-H61,G61)</f>
        <v>31.099999999999998</v>
      </c>
      <c r="K61" s="195" t="s">
        <v>171</v>
      </c>
      <c r="L61" s="108">
        <v>2017</v>
      </c>
      <c r="M61" s="108">
        <v>1286</v>
      </c>
      <c r="N61" s="109" t="s">
        <v>84</v>
      </c>
      <c r="O61" s="111" t="s">
        <v>172</v>
      </c>
      <c r="P61" s="109" t="s">
        <v>173</v>
      </c>
      <c r="Q61" s="109" t="s">
        <v>80</v>
      </c>
      <c r="R61" s="108">
        <v>2</v>
      </c>
      <c r="S61" s="111" t="s">
        <v>93</v>
      </c>
      <c r="T61" s="108">
        <v>1010503</v>
      </c>
      <c r="U61" s="108">
        <v>470</v>
      </c>
      <c r="V61" s="108">
        <v>1156</v>
      </c>
      <c r="W61" s="108">
        <v>1</v>
      </c>
      <c r="X61" s="113">
        <v>2017</v>
      </c>
      <c r="Y61" s="113">
        <v>66</v>
      </c>
      <c r="Z61" s="113">
        <v>0</v>
      </c>
      <c r="AA61" s="114" t="s">
        <v>147</v>
      </c>
      <c r="AB61" s="108">
        <v>487</v>
      </c>
      <c r="AC61" s="109" t="s">
        <v>278</v>
      </c>
      <c r="AD61" s="196" t="s">
        <v>272</v>
      </c>
      <c r="AE61" s="196" t="s">
        <v>278</v>
      </c>
      <c r="AF61" s="197">
        <f>AE61-AD61</f>
        <v>-12</v>
      </c>
      <c r="AG61" s="198">
        <f>IF(AI61="SI",0,J61)</f>
        <v>31.099999999999998</v>
      </c>
      <c r="AH61" s="199">
        <f>AG61*AF61</f>
        <v>-373.2</v>
      </c>
      <c r="AI61" s="200"/>
    </row>
    <row r="62" spans="1:35" ht="15">
      <c r="A62" s="108">
        <v>2017</v>
      </c>
      <c r="B62" s="108">
        <v>176</v>
      </c>
      <c r="C62" s="109" t="s">
        <v>84</v>
      </c>
      <c r="D62" s="194" t="s">
        <v>280</v>
      </c>
      <c r="E62" s="109" t="s">
        <v>276</v>
      </c>
      <c r="F62" s="111" t="s">
        <v>277</v>
      </c>
      <c r="G62" s="112">
        <v>20.02</v>
      </c>
      <c r="H62" s="112">
        <v>3.61</v>
      </c>
      <c r="I62" s="143" t="s">
        <v>79</v>
      </c>
      <c r="J62" s="112">
        <f>IF(I62="SI",G62-H62,G62)</f>
        <v>16.41</v>
      </c>
      <c r="K62" s="195" t="s">
        <v>171</v>
      </c>
      <c r="L62" s="108">
        <v>2017</v>
      </c>
      <c r="M62" s="108">
        <v>1285</v>
      </c>
      <c r="N62" s="109" t="s">
        <v>84</v>
      </c>
      <c r="O62" s="111" t="s">
        <v>172</v>
      </c>
      <c r="P62" s="109" t="s">
        <v>173</v>
      </c>
      <c r="Q62" s="109" t="s">
        <v>80</v>
      </c>
      <c r="R62" s="108">
        <v>1</v>
      </c>
      <c r="S62" s="111" t="s">
        <v>83</v>
      </c>
      <c r="T62" s="108">
        <v>1100503</v>
      </c>
      <c r="U62" s="108">
        <v>4210</v>
      </c>
      <c r="V62" s="108">
        <v>1656</v>
      </c>
      <c r="W62" s="108">
        <v>2</v>
      </c>
      <c r="X62" s="113">
        <v>2017</v>
      </c>
      <c r="Y62" s="113">
        <v>65</v>
      </c>
      <c r="Z62" s="113">
        <v>0</v>
      </c>
      <c r="AA62" s="114" t="s">
        <v>147</v>
      </c>
      <c r="AB62" s="108">
        <v>490</v>
      </c>
      <c r="AC62" s="109" t="s">
        <v>278</v>
      </c>
      <c r="AD62" s="196" t="s">
        <v>272</v>
      </c>
      <c r="AE62" s="196" t="s">
        <v>278</v>
      </c>
      <c r="AF62" s="197">
        <f>AE62-AD62</f>
        <v>-12</v>
      </c>
      <c r="AG62" s="198">
        <f>IF(AI62="SI",0,J62)</f>
        <v>16.41</v>
      </c>
      <c r="AH62" s="199">
        <f>AG62*AF62</f>
        <v>-196.92000000000002</v>
      </c>
      <c r="AI62" s="200"/>
    </row>
    <row r="63" spans="1:35" ht="15">
      <c r="A63" s="108">
        <v>2017</v>
      </c>
      <c r="B63" s="108">
        <v>177</v>
      </c>
      <c r="C63" s="109" t="s">
        <v>84</v>
      </c>
      <c r="D63" s="194" t="s">
        <v>281</v>
      </c>
      <c r="E63" s="109" t="s">
        <v>276</v>
      </c>
      <c r="F63" s="111" t="s">
        <v>277</v>
      </c>
      <c r="G63" s="112">
        <v>168.56</v>
      </c>
      <c r="H63" s="112">
        <v>30.4</v>
      </c>
      <c r="I63" s="143" t="s">
        <v>79</v>
      </c>
      <c r="J63" s="112">
        <f>IF(I63="SI",G63-H63,G63)</f>
        <v>138.16</v>
      </c>
      <c r="K63" s="195" t="s">
        <v>171</v>
      </c>
      <c r="L63" s="108">
        <v>2017</v>
      </c>
      <c r="M63" s="108">
        <v>1284</v>
      </c>
      <c r="N63" s="109" t="s">
        <v>84</v>
      </c>
      <c r="O63" s="111" t="s">
        <v>172</v>
      </c>
      <c r="P63" s="109" t="s">
        <v>173</v>
      </c>
      <c r="Q63" s="109" t="s">
        <v>80</v>
      </c>
      <c r="R63" s="108">
        <v>2</v>
      </c>
      <c r="S63" s="111" t="s">
        <v>93</v>
      </c>
      <c r="T63" s="108">
        <v>1010203</v>
      </c>
      <c r="U63" s="108">
        <v>140</v>
      </c>
      <c r="V63" s="108">
        <v>1042</v>
      </c>
      <c r="W63" s="108">
        <v>2</v>
      </c>
      <c r="X63" s="113">
        <v>2017</v>
      </c>
      <c r="Y63" s="113">
        <v>62</v>
      </c>
      <c r="Z63" s="113">
        <v>0</v>
      </c>
      <c r="AA63" s="114" t="s">
        <v>147</v>
      </c>
      <c r="AB63" s="108">
        <v>486</v>
      </c>
      <c r="AC63" s="109" t="s">
        <v>278</v>
      </c>
      <c r="AD63" s="196" t="s">
        <v>272</v>
      </c>
      <c r="AE63" s="196" t="s">
        <v>278</v>
      </c>
      <c r="AF63" s="197">
        <f>AE63-AD63</f>
        <v>-12</v>
      </c>
      <c r="AG63" s="198">
        <f>IF(AI63="SI",0,J63)</f>
        <v>138.16</v>
      </c>
      <c r="AH63" s="199">
        <f>AG63*AF63</f>
        <v>-1657.92</v>
      </c>
      <c r="AI63" s="200"/>
    </row>
    <row r="64" spans="1:35" ht="15">
      <c r="A64" s="108">
        <v>2017</v>
      </c>
      <c r="B64" s="108">
        <v>178</v>
      </c>
      <c r="C64" s="109" t="s">
        <v>84</v>
      </c>
      <c r="D64" s="194" t="s">
        <v>282</v>
      </c>
      <c r="E64" s="109" t="s">
        <v>276</v>
      </c>
      <c r="F64" s="111" t="s">
        <v>277</v>
      </c>
      <c r="G64" s="112">
        <v>37.5</v>
      </c>
      <c r="H64" s="112">
        <v>6.76</v>
      </c>
      <c r="I64" s="143" t="s">
        <v>79</v>
      </c>
      <c r="J64" s="112">
        <f>IF(I64="SI",G64-H64,G64)</f>
        <v>30.740000000000002</v>
      </c>
      <c r="K64" s="195" t="s">
        <v>171</v>
      </c>
      <c r="L64" s="108">
        <v>2017</v>
      </c>
      <c r="M64" s="108">
        <v>1283</v>
      </c>
      <c r="N64" s="109" t="s">
        <v>84</v>
      </c>
      <c r="O64" s="111" t="s">
        <v>172</v>
      </c>
      <c r="P64" s="109" t="s">
        <v>173</v>
      </c>
      <c r="Q64" s="109" t="s">
        <v>80</v>
      </c>
      <c r="R64" s="108">
        <v>2</v>
      </c>
      <c r="S64" s="111" t="s">
        <v>93</v>
      </c>
      <c r="T64" s="108">
        <v>1010503</v>
      </c>
      <c r="U64" s="108">
        <v>470</v>
      </c>
      <c r="V64" s="108">
        <v>1156</v>
      </c>
      <c r="W64" s="108">
        <v>1</v>
      </c>
      <c r="X64" s="113">
        <v>2017</v>
      </c>
      <c r="Y64" s="113">
        <v>66</v>
      </c>
      <c r="Z64" s="113">
        <v>0</v>
      </c>
      <c r="AA64" s="114" t="s">
        <v>147</v>
      </c>
      <c r="AB64" s="108">
        <v>487</v>
      </c>
      <c r="AC64" s="109" t="s">
        <v>278</v>
      </c>
      <c r="AD64" s="196" t="s">
        <v>272</v>
      </c>
      <c r="AE64" s="196" t="s">
        <v>278</v>
      </c>
      <c r="AF64" s="197">
        <f>AE64-AD64</f>
        <v>-12</v>
      </c>
      <c r="AG64" s="198">
        <f>IF(AI64="SI",0,J64)</f>
        <v>30.740000000000002</v>
      </c>
      <c r="AH64" s="199">
        <f>AG64*AF64</f>
        <v>-368.88</v>
      </c>
      <c r="AI64" s="200"/>
    </row>
    <row r="65" spans="1:35" ht="15">
      <c r="A65" s="108">
        <v>2017</v>
      </c>
      <c r="B65" s="108">
        <v>179</v>
      </c>
      <c r="C65" s="109" t="s">
        <v>84</v>
      </c>
      <c r="D65" s="194" t="s">
        <v>283</v>
      </c>
      <c r="E65" s="109" t="s">
        <v>276</v>
      </c>
      <c r="F65" s="111" t="s">
        <v>277</v>
      </c>
      <c r="G65" s="112">
        <v>923.71</v>
      </c>
      <c r="H65" s="112">
        <v>166.57</v>
      </c>
      <c r="I65" s="143" t="s">
        <v>79</v>
      </c>
      <c r="J65" s="112">
        <f>IF(I65="SI",G65-H65,G65)</f>
        <v>757.1400000000001</v>
      </c>
      <c r="K65" s="195" t="s">
        <v>171</v>
      </c>
      <c r="L65" s="108">
        <v>2017</v>
      </c>
      <c r="M65" s="108">
        <v>1282</v>
      </c>
      <c r="N65" s="109" t="s">
        <v>84</v>
      </c>
      <c r="O65" s="111" t="s">
        <v>172</v>
      </c>
      <c r="P65" s="109" t="s">
        <v>173</v>
      </c>
      <c r="Q65" s="109" t="s">
        <v>80</v>
      </c>
      <c r="R65" s="108">
        <v>1</v>
      </c>
      <c r="S65" s="111" t="s">
        <v>83</v>
      </c>
      <c r="T65" s="108">
        <v>1080203</v>
      </c>
      <c r="U65" s="108">
        <v>2890</v>
      </c>
      <c r="V65" s="108">
        <v>1938</v>
      </c>
      <c r="W65" s="108">
        <v>1</v>
      </c>
      <c r="X65" s="113">
        <v>2017</v>
      </c>
      <c r="Y65" s="113">
        <v>64</v>
      </c>
      <c r="Z65" s="113">
        <v>0</v>
      </c>
      <c r="AA65" s="114" t="s">
        <v>147</v>
      </c>
      <c r="AB65" s="108">
        <v>489</v>
      </c>
      <c r="AC65" s="109" t="s">
        <v>278</v>
      </c>
      <c r="AD65" s="196" t="s">
        <v>272</v>
      </c>
      <c r="AE65" s="196" t="s">
        <v>278</v>
      </c>
      <c r="AF65" s="197">
        <f>AE65-AD65</f>
        <v>-12</v>
      </c>
      <c r="AG65" s="198">
        <f>IF(AI65="SI",0,J65)</f>
        <v>757.1400000000001</v>
      </c>
      <c r="AH65" s="199">
        <f>AG65*AF65</f>
        <v>-9085.68</v>
      </c>
      <c r="AI65" s="200"/>
    </row>
    <row r="66" spans="1:35" ht="15">
      <c r="A66" s="108">
        <v>2017</v>
      </c>
      <c r="B66" s="108">
        <v>180</v>
      </c>
      <c r="C66" s="109" t="s">
        <v>84</v>
      </c>
      <c r="D66" s="194" t="s">
        <v>284</v>
      </c>
      <c r="E66" s="109" t="s">
        <v>276</v>
      </c>
      <c r="F66" s="111" t="s">
        <v>277</v>
      </c>
      <c r="G66" s="112">
        <v>65.55</v>
      </c>
      <c r="H66" s="112">
        <v>11.82</v>
      </c>
      <c r="I66" s="143" t="s">
        <v>79</v>
      </c>
      <c r="J66" s="112">
        <f>IF(I66="SI",G66-H66,G66)</f>
        <v>53.73</v>
      </c>
      <c r="K66" s="195" t="s">
        <v>171</v>
      </c>
      <c r="L66" s="108">
        <v>2017</v>
      </c>
      <c r="M66" s="108">
        <v>1281</v>
      </c>
      <c r="N66" s="109" t="s">
        <v>84</v>
      </c>
      <c r="O66" s="111" t="s">
        <v>172</v>
      </c>
      <c r="P66" s="109" t="s">
        <v>173</v>
      </c>
      <c r="Q66" s="109" t="s">
        <v>80</v>
      </c>
      <c r="R66" s="108">
        <v>1</v>
      </c>
      <c r="S66" s="111" t="s">
        <v>83</v>
      </c>
      <c r="T66" s="108">
        <v>1100503</v>
      </c>
      <c r="U66" s="108">
        <v>4210</v>
      </c>
      <c r="V66" s="108">
        <v>1656</v>
      </c>
      <c r="W66" s="108">
        <v>2</v>
      </c>
      <c r="X66" s="113">
        <v>2017</v>
      </c>
      <c r="Y66" s="113">
        <v>65</v>
      </c>
      <c r="Z66" s="113">
        <v>0</v>
      </c>
      <c r="AA66" s="114" t="s">
        <v>147</v>
      </c>
      <c r="AB66" s="108">
        <v>490</v>
      </c>
      <c r="AC66" s="109" t="s">
        <v>278</v>
      </c>
      <c r="AD66" s="196" t="s">
        <v>272</v>
      </c>
      <c r="AE66" s="196" t="s">
        <v>278</v>
      </c>
      <c r="AF66" s="197">
        <f>AE66-AD66</f>
        <v>-12</v>
      </c>
      <c r="AG66" s="198">
        <f>IF(AI66="SI",0,J66)</f>
        <v>53.73</v>
      </c>
      <c r="AH66" s="199">
        <f>AG66*AF66</f>
        <v>-644.76</v>
      </c>
      <c r="AI66" s="200"/>
    </row>
    <row r="67" spans="1:35" ht="15">
      <c r="A67" s="108">
        <v>2017</v>
      </c>
      <c r="B67" s="108">
        <v>181</v>
      </c>
      <c r="C67" s="109" t="s">
        <v>84</v>
      </c>
      <c r="D67" s="194" t="s">
        <v>285</v>
      </c>
      <c r="E67" s="109" t="s">
        <v>276</v>
      </c>
      <c r="F67" s="111" t="s">
        <v>277</v>
      </c>
      <c r="G67" s="112">
        <v>110.92</v>
      </c>
      <c r="H67" s="112">
        <v>20</v>
      </c>
      <c r="I67" s="143" t="s">
        <v>79</v>
      </c>
      <c r="J67" s="112">
        <f>IF(I67="SI",G67-H67,G67)</f>
        <v>90.92</v>
      </c>
      <c r="K67" s="195" t="s">
        <v>171</v>
      </c>
      <c r="L67" s="108">
        <v>2017</v>
      </c>
      <c r="M67" s="108">
        <v>1279</v>
      </c>
      <c r="N67" s="109" t="s">
        <v>84</v>
      </c>
      <c r="O67" s="111" t="s">
        <v>172</v>
      </c>
      <c r="P67" s="109" t="s">
        <v>173</v>
      </c>
      <c r="Q67" s="109" t="s">
        <v>80</v>
      </c>
      <c r="R67" s="108">
        <v>2</v>
      </c>
      <c r="S67" s="111" t="s">
        <v>93</v>
      </c>
      <c r="T67" s="108">
        <v>1060203</v>
      </c>
      <c r="U67" s="108">
        <v>2340</v>
      </c>
      <c r="V67" s="108">
        <v>1832</v>
      </c>
      <c r="W67" s="108">
        <v>1</v>
      </c>
      <c r="X67" s="113">
        <v>2017</v>
      </c>
      <c r="Y67" s="113">
        <v>63</v>
      </c>
      <c r="Z67" s="113">
        <v>0</v>
      </c>
      <c r="AA67" s="114" t="s">
        <v>147</v>
      </c>
      <c r="AB67" s="108">
        <v>488</v>
      </c>
      <c r="AC67" s="109" t="s">
        <v>278</v>
      </c>
      <c r="AD67" s="196" t="s">
        <v>272</v>
      </c>
      <c r="AE67" s="196" t="s">
        <v>278</v>
      </c>
      <c r="AF67" s="197">
        <f>AE67-AD67</f>
        <v>-12</v>
      </c>
      <c r="AG67" s="198">
        <f>IF(AI67="SI",0,J67)</f>
        <v>90.92</v>
      </c>
      <c r="AH67" s="199">
        <f>AG67*AF67</f>
        <v>-1091.04</v>
      </c>
      <c r="AI67" s="200"/>
    </row>
    <row r="68" spans="1:35" ht="15">
      <c r="A68" s="108">
        <v>2017</v>
      </c>
      <c r="B68" s="108">
        <v>182</v>
      </c>
      <c r="C68" s="109" t="s">
        <v>84</v>
      </c>
      <c r="D68" s="194" t="s">
        <v>286</v>
      </c>
      <c r="E68" s="109" t="s">
        <v>276</v>
      </c>
      <c r="F68" s="111" t="s">
        <v>277</v>
      </c>
      <c r="G68" s="112">
        <v>17.57</v>
      </c>
      <c r="H68" s="112">
        <v>3.17</v>
      </c>
      <c r="I68" s="143" t="s">
        <v>79</v>
      </c>
      <c r="J68" s="112">
        <f>IF(I68="SI",G68-H68,G68)</f>
        <v>14.4</v>
      </c>
      <c r="K68" s="195" t="s">
        <v>171</v>
      </c>
      <c r="L68" s="108">
        <v>2017</v>
      </c>
      <c r="M68" s="108">
        <v>1280</v>
      </c>
      <c r="N68" s="109" t="s">
        <v>84</v>
      </c>
      <c r="O68" s="111" t="s">
        <v>172</v>
      </c>
      <c r="P68" s="109" t="s">
        <v>173</v>
      </c>
      <c r="Q68" s="109" t="s">
        <v>80</v>
      </c>
      <c r="R68" s="108">
        <v>2</v>
      </c>
      <c r="S68" s="111" t="s">
        <v>93</v>
      </c>
      <c r="T68" s="108">
        <v>1010503</v>
      </c>
      <c r="U68" s="108">
        <v>470</v>
      </c>
      <c r="V68" s="108">
        <v>1156</v>
      </c>
      <c r="W68" s="108">
        <v>1</v>
      </c>
      <c r="X68" s="113">
        <v>2017</v>
      </c>
      <c r="Y68" s="113">
        <v>66</v>
      </c>
      <c r="Z68" s="113">
        <v>0</v>
      </c>
      <c r="AA68" s="114" t="s">
        <v>147</v>
      </c>
      <c r="AB68" s="108">
        <v>487</v>
      </c>
      <c r="AC68" s="109" t="s">
        <v>278</v>
      </c>
      <c r="AD68" s="196" t="s">
        <v>272</v>
      </c>
      <c r="AE68" s="196" t="s">
        <v>278</v>
      </c>
      <c r="AF68" s="197">
        <f>AE68-AD68</f>
        <v>-12</v>
      </c>
      <c r="AG68" s="198">
        <f>IF(AI68="SI",0,J68)</f>
        <v>14.4</v>
      </c>
      <c r="AH68" s="199">
        <f>AG68*AF68</f>
        <v>-172.8</v>
      </c>
      <c r="AI68" s="200"/>
    </row>
    <row r="69" spans="1:35" ht="15">
      <c r="A69" s="108">
        <v>2017</v>
      </c>
      <c r="B69" s="108">
        <v>183</v>
      </c>
      <c r="C69" s="109" t="s">
        <v>287</v>
      </c>
      <c r="D69" s="194" t="s">
        <v>288</v>
      </c>
      <c r="E69" s="109" t="s">
        <v>276</v>
      </c>
      <c r="F69" s="111" t="s">
        <v>289</v>
      </c>
      <c r="G69" s="112">
        <v>2075.22</v>
      </c>
      <c r="H69" s="112">
        <v>188.66</v>
      </c>
      <c r="I69" s="143" t="s">
        <v>79</v>
      </c>
      <c r="J69" s="112">
        <f>IF(I69="SI",G69-H69,G69)</f>
        <v>1886.5599999999997</v>
      </c>
      <c r="K69" s="195" t="s">
        <v>80</v>
      </c>
      <c r="L69" s="108">
        <v>2017</v>
      </c>
      <c r="M69" s="108">
        <v>1299</v>
      </c>
      <c r="N69" s="109" t="s">
        <v>287</v>
      </c>
      <c r="O69" s="111" t="s">
        <v>152</v>
      </c>
      <c r="P69" s="109" t="s">
        <v>153</v>
      </c>
      <c r="Q69" s="109" t="s">
        <v>80</v>
      </c>
      <c r="R69" s="108">
        <v>1</v>
      </c>
      <c r="S69" s="111" t="s">
        <v>83</v>
      </c>
      <c r="T69" s="108">
        <v>1090503</v>
      </c>
      <c r="U69" s="108">
        <v>3550</v>
      </c>
      <c r="V69" s="108">
        <v>1748</v>
      </c>
      <c r="W69" s="108">
        <v>99</v>
      </c>
      <c r="X69" s="113">
        <v>2017</v>
      </c>
      <c r="Y69" s="113">
        <v>38</v>
      </c>
      <c r="Z69" s="113">
        <v>0</v>
      </c>
      <c r="AA69" s="114" t="s">
        <v>147</v>
      </c>
      <c r="AB69" s="108">
        <v>481</v>
      </c>
      <c r="AC69" s="109" t="s">
        <v>147</v>
      </c>
      <c r="AD69" s="196" t="s">
        <v>290</v>
      </c>
      <c r="AE69" s="196" t="s">
        <v>147</v>
      </c>
      <c r="AF69" s="197">
        <f>AE69-AD69</f>
        <v>-19</v>
      </c>
      <c r="AG69" s="198">
        <f>IF(AI69="SI",0,J69)</f>
        <v>1886.5599999999997</v>
      </c>
      <c r="AH69" s="199">
        <f>AG69*AF69</f>
        <v>-35844.63999999999</v>
      </c>
      <c r="AI69" s="200"/>
    </row>
    <row r="70" spans="1:35" ht="15">
      <c r="A70" s="108">
        <v>2017</v>
      </c>
      <c r="B70" s="108">
        <v>186</v>
      </c>
      <c r="C70" s="109" t="s">
        <v>291</v>
      </c>
      <c r="D70" s="194" t="s">
        <v>292</v>
      </c>
      <c r="E70" s="109" t="s">
        <v>154</v>
      </c>
      <c r="F70" s="111" t="s">
        <v>293</v>
      </c>
      <c r="G70" s="112">
        <v>2684</v>
      </c>
      <c r="H70" s="112">
        <v>484</v>
      </c>
      <c r="I70" s="143" t="s">
        <v>79</v>
      </c>
      <c r="J70" s="112">
        <f>IF(I70="SI",G70-H70,G70)</f>
        <v>2200</v>
      </c>
      <c r="K70" s="195" t="s">
        <v>294</v>
      </c>
      <c r="L70" s="108">
        <v>2017</v>
      </c>
      <c r="M70" s="108">
        <v>1313</v>
      </c>
      <c r="N70" s="109" t="s">
        <v>291</v>
      </c>
      <c r="O70" s="111" t="s">
        <v>295</v>
      </c>
      <c r="P70" s="109" t="s">
        <v>296</v>
      </c>
      <c r="Q70" s="109" t="s">
        <v>297</v>
      </c>
      <c r="R70" s="108">
        <v>2</v>
      </c>
      <c r="S70" s="111" t="s">
        <v>93</v>
      </c>
      <c r="T70" s="108">
        <v>1010503</v>
      </c>
      <c r="U70" s="108">
        <v>470</v>
      </c>
      <c r="V70" s="108">
        <v>1156</v>
      </c>
      <c r="W70" s="108">
        <v>2</v>
      </c>
      <c r="X70" s="113">
        <v>2017</v>
      </c>
      <c r="Y70" s="113">
        <v>120</v>
      </c>
      <c r="Z70" s="113">
        <v>0</v>
      </c>
      <c r="AA70" s="114" t="s">
        <v>147</v>
      </c>
      <c r="AB70" s="108">
        <v>474</v>
      </c>
      <c r="AC70" s="109" t="s">
        <v>147</v>
      </c>
      <c r="AD70" s="196" t="s">
        <v>298</v>
      </c>
      <c r="AE70" s="196" t="s">
        <v>147</v>
      </c>
      <c r="AF70" s="197">
        <f>AE70-AD70</f>
        <v>-21</v>
      </c>
      <c r="AG70" s="198">
        <f>IF(AI70="SI",0,J70)</f>
        <v>2200</v>
      </c>
      <c r="AH70" s="199">
        <f>AG70*AF70</f>
        <v>-46200</v>
      </c>
      <c r="AI70" s="200"/>
    </row>
    <row r="71" spans="1:35" ht="15">
      <c r="A71" s="108">
        <v>2017</v>
      </c>
      <c r="B71" s="108">
        <v>187</v>
      </c>
      <c r="C71" s="109" t="s">
        <v>147</v>
      </c>
      <c r="D71" s="194" t="s">
        <v>299</v>
      </c>
      <c r="E71" s="109" t="s">
        <v>300</v>
      </c>
      <c r="F71" s="111" t="s">
        <v>301</v>
      </c>
      <c r="G71" s="112">
        <v>317.2</v>
      </c>
      <c r="H71" s="112">
        <v>57.2</v>
      </c>
      <c r="I71" s="143" t="s">
        <v>79</v>
      </c>
      <c r="J71" s="112">
        <f>IF(I71="SI",G71-H71,G71)</f>
        <v>260</v>
      </c>
      <c r="K71" s="195" t="s">
        <v>302</v>
      </c>
      <c r="L71" s="108">
        <v>2017</v>
      </c>
      <c r="M71" s="108">
        <v>1372</v>
      </c>
      <c r="N71" s="109" t="s">
        <v>147</v>
      </c>
      <c r="O71" s="111" t="s">
        <v>303</v>
      </c>
      <c r="P71" s="109" t="s">
        <v>304</v>
      </c>
      <c r="Q71" s="109" t="s">
        <v>305</v>
      </c>
      <c r="R71" s="108">
        <v>1</v>
      </c>
      <c r="S71" s="111" t="s">
        <v>83</v>
      </c>
      <c r="T71" s="108">
        <v>1010603</v>
      </c>
      <c r="U71" s="108">
        <v>580</v>
      </c>
      <c r="V71" s="108">
        <v>1086</v>
      </c>
      <c r="W71" s="108">
        <v>99</v>
      </c>
      <c r="X71" s="113">
        <v>2017</v>
      </c>
      <c r="Y71" s="113">
        <v>111</v>
      </c>
      <c r="Z71" s="113">
        <v>0</v>
      </c>
      <c r="AA71" s="114" t="s">
        <v>108</v>
      </c>
      <c r="AB71" s="108">
        <v>498</v>
      </c>
      <c r="AC71" s="109" t="s">
        <v>108</v>
      </c>
      <c r="AD71" s="196" t="s">
        <v>306</v>
      </c>
      <c r="AE71" s="196" t="s">
        <v>108</v>
      </c>
      <c r="AF71" s="197">
        <f>AE71-AD71</f>
        <v>4</v>
      </c>
      <c r="AG71" s="198">
        <f>IF(AI71="SI",0,J71)</f>
        <v>260</v>
      </c>
      <c r="AH71" s="199">
        <f>AG71*AF71</f>
        <v>1040</v>
      </c>
      <c r="AI71" s="200"/>
    </row>
    <row r="72" spans="1:35" ht="15">
      <c r="A72" s="108">
        <v>2017</v>
      </c>
      <c r="B72" s="108">
        <v>188</v>
      </c>
      <c r="C72" s="109" t="s">
        <v>307</v>
      </c>
      <c r="D72" s="194" t="s">
        <v>308</v>
      </c>
      <c r="E72" s="109" t="s">
        <v>147</v>
      </c>
      <c r="F72" s="111" t="s">
        <v>309</v>
      </c>
      <c r="G72" s="112">
        <v>253.76</v>
      </c>
      <c r="H72" s="112">
        <v>45.76</v>
      </c>
      <c r="I72" s="143" t="s">
        <v>79</v>
      </c>
      <c r="J72" s="112">
        <f>IF(I72="SI",G72-H72,G72)</f>
        <v>208</v>
      </c>
      <c r="K72" s="195" t="s">
        <v>310</v>
      </c>
      <c r="L72" s="108">
        <v>2017</v>
      </c>
      <c r="M72" s="108">
        <v>1381</v>
      </c>
      <c r="N72" s="109" t="s">
        <v>307</v>
      </c>
      <c r="O72" s="111" t="s">
        <v>303</v>
      </c>
      <c r="P72" s="109" t="s">
        <v>304</v>
      </c>
      <c r="Q72" s="109" t="s">
        <v>305</v>
      </c>
      <c r="R72" s="108">
        <v>1</v>
      </c>
      <c r="S72" s="111" t="s">
        <v>83</v>
      </c>
      <c r="T72" s="108">
        <v>1010603</v>
      </c>
      <c r="U72" s="108">
        <v>580</v>
      </c>
      <c r="V72" s="108">
        <v>1086</v>
      </c>
      <c r="W72" s="108">
        <v>99</v>
      </c>
      <c r="X72" s="113">
        <v>2017</v>
      </c>
      <c r="Y72" s="113">
        <v>68</v>
      </c>
      <c r="Z72" s="113">
        <v>0</v>
      </c>
      <c r="AA72" s="114" t="s">
        <v>108</v>
      </c>
      <c r="AB72" s="108">
        <v>497</v>
      </c>
      <c r="AC72" s="109" t="s">
        <v>108</v>
      </c>
      <c r="AD72" s="196" t="s">
        <v>311</v>
      </c>
      <c r="AE72" s="196" t="s">
        <v>108</v>
      </c>
      <c r="AF72" s="197">
        <f>AE72-AD72</f>
        <v>1</v>
      </c>
      <c r="AG72" s="198">
        <f>IF(AI72="SI",0,J72)</f>
        <v>208</v>
      </c>
      <c r="AH72" s="199">
        <f>AG72*AF72</f>
        <v>208</v>
      </c>
      <c r="AI72" s="200"/>
    </row>
    <row r="73" spans="1:35" ht="15">
      <c r="A73" s="108">
        <v>2017</v>
      </c>
      <c r="B73" s="108">
        <v>190</v>
      </c>
      <c r="C73" s="109" t="s">
        <v>278</v>
      </c>
      <c r="D73" s="194" t="s">
        <v>312</v>
      </c>
      <c r="E73" s="109" t="s">
        <v>307</v>
      </c>
      <c r="F73" s="111" t="s">
        <v>313</v>
      </c>
      <c r="G73" s="112">
        <v>274.34</v>
      </c>
      <c r="H73" s="112">
        <v>49.47</v>
      </c>
      <c r="I73" s="143" t="s">
        <v>79</v>
      </c>
      <c r="J73" s="112">
        <f>IF(I73="SI",G73-H73,G73)</f>
        <v>224.86999999999998</v>
      </c>
      <c r="K73" s="195" t="s">
        <v>157</v>
      </c>
      <c r="L73" s="108">
        <v>2017</v>
      </c>
      <c r="M73" s="108">
        <v>1401</v>
      </c>
      <c r="N73" s="109" t="s">
        <v>278</v>
      </c>
      <c r="O73" s="111" t="s">
        <v>158</v>
      </c>
      <c r="P73" s="109" t="s">
        <v>159</v>
      </c>
      <c r="Q73" s="109" t="s">
        <v>160</v>
      </c>
      <c r="R73" s="108">
        <v>1</v>
      </c>
      <c r="S73" s="111" t="s">
        <v>83</v>
      </c>
      <c r="T73" s="108">
        <v>1080203</v>
      </c>
      <c r="U73" s="108">
        <v>2890</v>
      </c>
      <c r="V73" s="108">
        <v>1938</v>
      </c>
      <c r="W73" s="108">
        <v>99</v>
      </c>
      <c r="X73" s="113">
        <v>2017</v>
      </c>
      <c r="Y73" s="113">
        <v>3</v>
      </c>
      <c r="Z73" s="113">
        <v>0</v>
      </c>
      <c r="AA73" s="114" t="s">
        <v>108</v>
      </c>
      <c r="AB73" s="108">
        <v>499</v>
      </c>
      <c r="AC73" s="109" t="s">
        <v>108</v>
      </c>
      <c r="AD73" s="196" t="s">
        <v>108</v>
      </c>
      <c r="AE73" s="196" t="s">
        <v>108</v>
      </c>
      <c r="AF73" s="197">
        <f>AE73-AD73</f>
        <v>0</v>
      </c>
      <c r="AG73" s="198">
        <f>IF(AI73="SI",0,J73)</f>
        <v>224.86999999999998</v>
      </c>
      <c r="AH73" s="199">
        <f>AG73*AF73</f>
        <v>0</v>
      </c>
      <c r="AI73" s="200"/>
    </row>
    <row r="74" spans="1:35" ht="15">
      <c r="A74" s="108">
        <v>2017</v>
      </c>
      <c r="B74" s="108">
        <v>191</v>
      </c>
      <c r="C74" s="109" t="s">
        <v>231</v>
      </c>
      <c r="D74" s="194" t="s">
        <v>314</v>
      </c>
      <c r="E74" s="109" t="s">
        <v>307</v>
      </c>
      <c r="F74" s="111" t="s">
        <v>315</v>
      </c>
      <c r="G74" s="112">
        <v>98.86</v>
      </c>
      <c r="H74" s="112">
        <v>17.83</v>
      </c>
      <c r="I74" s="143" t="s">
        <v>79</v>
      </c>
      <c r="J74" s="112">
        <f>IF(I74="SI",G74-H74,G74)</f>
        <v>81.03</v>
      </c>
      <c r="K74" s="195" t="s">
        <v>235</v>
      </c>
      <c r="L74" s="108">
        <v>2017</v>
      </c>
      <c r="M74" s="108">
        <v>1407</v>
      </c>
      <c r="N74" s="109" t="s">
        <v>231</v>
      </c>
      <c r="O74" s="111" t="s">
        <v>236</v>
      </c>
      <c r="P74" s="109" t="s">
        <v>237</v>
      </c>
      <c r="Q74" s="109" t="s">
        <v>237</v>
      </c>
      <c r="R74" s="108">
        <v>2</v>
      </c>
      <c r="S74" s="111" t="s">
        <v>93</v>
      </c>
      <c r="T74" s="108">
        <v>1080102</v>
      </c>
      <c r="U74" s="108">
        <v>2770</v>
      </c>
      <c r="V74" s="108">
        <v>1927</v>
      </c>
      <c r="W74" s="108">
        <v>2</v>
      </c>
      <c r="X74" s="113">
        <v>2017</v>
      </c>
      <c r="Y74" s="113">
        <v>52</v>
      </c>
      <c r="Z74" s="113">
        <v>0</v>
      </c>
      <c r="AA74" s="114" t="s">
        <v>108</v>
      </c>
      <c r="AB74" s="108">
        <v>502</v>
      </c>
      <c r="AC74" s="109" t="s">
        <v>108</v>
      </c>
      <c r="AD74" s="196" t="s">
        <v>316</v>
      </c>
      <c r="AE74" s="196" t="s">
        <v>108</v>
      </c>
      <c r="AF74" s="197">
        <f>AE74-AD74</f>
        <v>-1</v>
      </c>
      <c r="AG74" s="198">
        <f>IF(AI74="SI",0,J74)</f>
        <v>81.03</v>
      </c>
      <c r="AH74" s="199">
        <f>AG74*AF74</f>
        <v>-81.03</v>
      </c>
      <c r="AI74" s="200"/>
    </row>
    <row r="75" spans="1:35" ht="15">
      <c r="A75" s="108">
        <v>2017</v>
      </c>
      <c r="B75" s="108">
        <v>191</v>
      </c>
      <c r="C75" s="109" t="s">
        <v>231</v>
      </c>
      <c r="D75" s="194" t="s">
        <v>314</v>
      </c>
      <c r="E75" s="109" t="s">
        <v>307</v>
      </c>
      <c r="F75" s="111" t="s">
        <v>315</v>
      </c>
      <c r="G75" s="112">
        <v>96.8</v>
      </c>
      <c r="H75" s="112">
        <v>17.45</v>
      </c>
      <c r="I75" s="143" t="s">
        <v>79</v>
      </c>
      <c r="J75" s="112">
        <f>IF(I75="SI",G75-H75,G75)</f>
        <v>79.35</v>
      </c>
      <c r="K75" s="195" t="s">
        <v>235</v>
      </c>
      <c r="L75" s="108">
        <v>2017</v>
      </c>
      <c r="M75" s="108">
        <v>1407</v>
      </c>
      <c r="N75" s="109" t="s">
        <v>231</v>
      </c>
      <c r="O75" s="111" t="s">
        <v>236</v>
      </c>
      <c r="P75" s="109" t="s">
        <v>237</v>
      </c>
      <c r="Q75" s="109" t="s">
        <v>237</v>
      </c>
      <c r="R75" s="108">
        <v>2</v>
      </c>
      <c r="S75" s="111" t="s">
        <v>93</v>
      </c>
      <c r="T75" s="108">
        <v>1080102</v>
      </c>
      <c r="U75" s="108">
        <v>2770</v>
      </c>
      <c r="V75" s="108">
        <v>1927</v>
      </c>
      <c r="W75" s="108">
        <v>2</v>
      </c>
      <c r="X75" s="113">
        <v>2017</v>
      </c>
      <c r="Y75" s="113">
        <v>170</v>
      </c>
      <c r="Z75" s="113">
        <v>0</v>
      </c>
      <c r="AA75" s="114" t="s">
        <v>108</v>
      </c>
      <c r="AB75" s="108">
        <v>503</v>
      </c>
      <c r="AC75" s="109" t="s">
        <v>108</v>
      </c>
      <c r="AD75" s="196" t="s">
        <v>316</v>
      </c>
      <c r="AE75" s="196" t="s">
        <v>108</v>
      </c>
      <c r="AF75" s="197">
        <f>AE75-AD75</f>
        <v>-1</v>
      </c>
      <c r="AG75" s="198">
        <f>IF(AI75="SI",0,J75)</f>
        <v>79.35</v>
      </c>
      <c r="AH75" s="199">
        <f>AG75*AF75</f>
        <v>-79.35</v>
      </c>
      <c r="AI75" s="200"/>
    </row>
    <row r="76" spans="1:35" ht="15">
      <c r="A76" s="108">
        <v>2017</v>
      </c>
      <c r="B76" s="108">
        <v>192</v>
      </c>
      <c r="C76" s="109" t="s">
        <v>240</v>
      </c>
      <c r="D76" s="194" t="s">
        <v>317</v>
      </c>
      <c r="E76" s="109" t="s">
        <v>147</v>
      </c>
      <c r="F76" s="111" t="s">
        <v>318</v>
      </c>
      <c r="G76" s="112">
        <v>160.89</v>
      </c>
      <c r="H76" s="112">
        <v>6.19</v>
      </c>
      <c r="I76" s="143" t="s">
        <v>79</v>
      </c>
      <c r="J76" s="112">
        <f>IF(I76="SI",G76-H76,G76)</f>
        <v>154.7</v>
      </c>
      <c r="K76" s="195" t="s">
        <v>128</v>
      </c>
      <c r="L76" s="108">
        <v>2017</v>
      </c>
      <c r="M76" s="108">
        <v>1433</v>
      </c>
      <c r="N76" s="109" t="s">
        <v>240</v>
      </c>
      <c r="O76" s="111" t="s">
        <v>129</v>
      </c>
      <c r="P76" s="109" t="s">
        <v>130</v>
      </c>
      <c r="Q76" s="109" t="s">
        <v>130</v>
      </c>
      <c r="R76" s="108">
        <v>1</v>
      </c>
      <c r="S76" s="111" t="s">
        <v>83</v>
      </c>
      <c r="T76" s="108">
        <v>1010803</v>
      </c>
      <c r="U76" s="108">
        <v>800</v>
      </c>
      <c r="V76" s="108">
        <v>1065</v>
      </c>
      <c r="W76" s="108">
        <v>99</v>
      </c>
      <c r="X76" s="113">
        <v>2017</v>
      </c>
      <c r="Y76" s="113">
        <v>173</v>
      </c>
      <c r="Z76" s="113">
        <v>0</v>
      </c>
      <c r="AA76" s="114" t="s">
        <v>108</v>
      </c>
      <c r="AB76" s="108">
        <v>496</v>
      </c>
      <c r="AC76" s="109" t="s">
        <v>108</v>
      </c>
      <c r="AD76" s="196" t="s">
        <v>319</v>
      </c>
      <c r="AE76" s="196" t="s">
        <v>108</v>
      </c>
      <c r="AF76" s="197">
        <f>AE76-AD76</f>
        <v>-3</v>
      </c>
      <c r="AG76" s="198">
        <f>IF(AI76="SI",0,J76)</f>
        <v>154.7</v>
      </c>
      <c r="AH76" s="199">
        <f>AG76*AF76</f>
        <v>-464.09999999999997</v>
      </c>
      <c r="AI76" s="200"/>
    </row>
    <row r="77" spans="1:35" ht="15">
      <c r="A77" s="108">
        <v>2017</v>
      </c>
      <c r="B77" s="108">
        <v>193</v>
      </c>
      <c r="C77" s="109" t="s">
        <v>320</v>
      </c>
      <c r="D77" s="194" t="s">
        <v>321</v>
      </c>
      <c r="E77" s="109" t="s">
        <v>307</v>
      </c>
      <c r="F77" s="111" t="s">
        <v>289</v>
      </c>
      <c r="G77" s="112">
        <v>1059.95</v>
      </c>
      <c r="H77" s="112">
        <v>96.36</v>
      </c>
      <c r="I77" s="143" t="s">
        <v>79</v>
      </c>
      <c r="J77" s="112">
        <f>IF(I77="SI",G77-H77,G77)</f>
        <v>963.59</v>
      </c>
      <c r="K77" s="195" t="s">
        <v>80</v>
      </c>
      <c r="L77" s="108">
        <v>2017</v>
      </c>
      <c r="M77" s="108">
        <v>1531</v>
      </c>
      <c r="N77" s="109" t="s">
        <v>322</v>
      </c>
      <c r="O77" s="111" t="s">
        <v>122</v>
      </c>
      <c r="P77" s="109" t="s">
        <v>123</v>
      </c>
      <c r="Q77" s="109" t="s">
        <v>123</v>
      </c>
      <c r="R77" s="108">
        <v>1</v>
      </c>
      <c r="S77" s="111" t="s">
        <v>83</v>
      </c>
      <c r="T77" s="108">
        <v>1090503</v>
      </c>
      <c r="U77" s="108">
        <v>3550</v>
      </c>
      <c r="V77" s="108">
        <v>1748</v>
      </c>
      <c r="W77" s="108">
        <v>2</v>
      </c>
      <c r="X77" s="113">
        <v>2017</v>
      </c>
      <c r="Y77" s="113">
        <v>86</v>
      </c>
      <c r="Z77" s="113">
        <v>0</v>
      </c>
      <c r="AA77" s="114" t="s">
        <v>108</v>
      </c>
      <c r="AB77" s="108">
        <v>494</v>
      </c>
      <c r="AC77" s="109" t="s">
        <v>108</v>
      </c>
      <c r="AD77" s="196" t="s">
        <v>323</v>
      </c>
      <c r="AE77" s="196" t="s">
        <v>108</v>
      </c>
      <c r="AF77" s="197">
        <f>AE77-AD77</f>
        <v>-25</v>
      </c>
      <c r="AG77" s="198">
        <f>IF(AI77="SI",0,J77)</f>
        <v>963.59</v>
      </c>
      <c r="AH77" s="199">
        <f>AG77*AF77</f>
        <v>-24089.75</v>
      </c>
      <c r="AI77" s="200"/>
    </row>
    <row r="78" spans="1:35" ht="15">
      <c r="A78" s="108">
        <v>2017</v>
      </c>
      <c r="B78" s="108">
        <v>194</v>
      </c>
      <c r="C78" s="109" t="s">
        <v>320</v>
      </c>
      <c r="D78" s="194" t="s">
        <v>324</v>
      </c>
      <c r="E78" s="109" t="s">
        <v>263</v>
      </c>
      <c r="F78" s="111" t="s">
        <v>325</v>
      </c>
      <c r="G78" s="112">
        <v>170.73</v>
      </c>
      <c r="H78" s="112">
        <v>30.79</v>
      </c>
      <c r="I78" s="143" t="s">
        <v>79</v>
      </c>
      <c r="J78" s="112">
        <f>IF(I78="SI",G78-H78,G78)</f>
        <v>139.94</v>
      </c>
      <c r="K78" s="195" t="s">
        <v>171</v>
      </c>
      <c r="L78" s="108">
        <v>2017</v>
      </c>
      <c r="M78" s="108">
        <v>1488</v>
      </c>
      <c r="N78" s="109" t="s">
        <v>326</v>
      </c>
      <c r="O78" s="111" t="s">
        <v>172</v>
      </c>
      <c r="P78" s="109" t="s">
        <v>173</v>
      </c>
      <c r="Q78" s="109" t="s">
        <v>80</v>
      </c>
      <c r="R78" s="108">
        <v>2</v>
      </c>
      <c r="S78" s="111" t="s">
        <v>93</v>
      </c>
      <c r="T78" s="108">
        <v>1010203</v>
      </c>
      <c r="U78" s="108">
        <v>140</v>
      </c>
      <c r="V78" s="108">
        <v>1042</v>
      </c>
      <c r="W78" s="108">
        <v>2</v>
      </c>
      <c r="X78" s="113">
        <v>2017</v>
      </c>
      <c r="Y78" s="113">
        <v>62</v>
      </c>
      <c r="Z78" s="113">
        <v>0</v>
      </c>
      <c r="AA78" s="114" t="s">
        <v>94</v>
      </c>
      <c r="AB78" s="108">
        <v>544</v>
      </c>
      <c r="AC78" s="109" t="s">
        <v>94</v>
      </c>
      <c r="AD78" s="196" t="s">
        <v>327</v>
      </c>
      <c r="AE78" s="196" t="s">
        <v>94</v>
      </c>
      <c r="AF78" s="197">
        <f>AE78-AD78</f>
        <v>4</v>
      </c>
      <c r="AG78" s="198">
        <f>IF(AI78="SI",0,J78)</f>
        <v>139.94</v>
      </c>
      <c r="AH78" s="199">
        <f>AG78*AF78</f>
        <v>559.76</v>
      </c>
      <c r="AI78" s="200"/>
    </row>
    <row r="79" spans="1:35" ht="15">
      <c r="A79" s="108">
        <v>2017</v>
      </c>
      <c r="B79" s="108">
        <v>195</v>
      </c>
      <c r="C79" s="109" t="s">
        <v>320</v>
      </c>
      <c r="D79" s="194" t="s">
        <v>328</v>
      </c>
      <c r="E79" s="109" t="s">
        <v>307</v>
      </c>
      <c r="F79" s="111" t="s">
        <v>329</v>
      </c>
      <c r="G79" s="112">
        <v>231.8</v>
      </c>
      <c r="H79" s="112">
        <v>41.8</v>
      </c>
      <c r="I79" s="143" t="s">
        <v>79</v>
      </c>
      <c r="J79" s="112">
        <f>IF(I79="SI",G79-H79,G79)</f>
        <v>190</v>
      </c>
      <c r="K79" s="195" t="s">
        <v>269</v>
      </c>
      <c r="L79" s="108">
        <v>2017</v>
      </c>
      <c r="M79" s="108">
        <v>1475</v>
      </c>
      <c r="N79" s="109" t="s">
        <v>330</v>
      </c>
      <c r="O79" s="111" t="s">
        <v>270</v>
      </c>
      <c r="P79" s="109" t="s">
        <v>271</v>
      </c>
      <c r="Q79" s="109" t="s">
        <v>271</v>
      </c>
      <c r="R79" s="108">
        <v>1</v>
      </c>
      <c r="S79" s="111" t="s">
        <v>83</v>
      </c>
      <c r="T79" s="108">
        <v>4000005</v>
      </c>
      <c r="U79" s="108">
        <v>13570</v>
      </c>
      <c r="V79" s="108">
        <v>5005</v>
      </c>
      <c r="W79" s="108">
        <v>99</v>
      </c>
      <c r="X79" s="113">
        <v>2017</v>
      </c>
      <c r="Y79" s="113">
        <v>36</v>
      </c>
      <c r="Z79" s="113">
        <v>0</v>
      </c>
      <c r="AA79" s="114" t="s">
        <v>108</v>
      </c>
      <c r="AB79" s="108">
        <v>505</v>
      </c>
      <c r="AC79" s="109" t="s">
        <v>108</v>
      </c>
      <c r="AD79" s="196" t="s">
        <v>331</v>
      </c>
      <c r="AE79" s="196" t="s">
        <v>108</v>
      </c>
      <c r="AF79" s="197">
        <f>AE79-AD79</f>
        <v>-10</v>
      </c>
      <c r="AG79" s="198">
        <f>IF(AI79="SI",0,J79)</f>
        <v>190</v>
      </c>
      <c r="AH79" s="199">
        <f>AG79*AF79</f>
        <v>-1900</v>
      </c>
      <c r="AI79" s="200"/>
    </row>
    <row r="80" spans="1:35" ht="15">
      <c r="A80" s="108">
        <v>2017</v>
      </c>
      <c r="B80" s="108">
        <v>196</v>
      </c>
      <c r="C80" s="109" t="s">
        <v>320</v>
      </c>
      <c r="D80" s="194" t="s">
        <v>332</v>
      </c>
      <c r="E80" s="109" t="s">
        <v>333</v>
      </c>
      <c r="F80" s="111" t="s">
        <v>334</v>
      </c>
      <c r="G80" s="112">
        <v>2075.22</v>
      </c>
      <c r="H80" s="112">
        <v>188.66</v>
      </c>
      <c r="I80" s="143" t="s">
        <v>79</v>
      </c>
      <c r="J80" s="112">
        <f>IF(I80="SI",G80-H80,G80)</f>
        <v>1886.5599999999997</v>
      </c>
      <c r="K80" s="195" t="s">
        <v>80</v>
      </c>
      <c r="L80" s="108">
        <v>2017</v>
      </c>
      <c r="M80" s="108">
        <v>1536</v>
      </c>
      <c r="N80" s="109" t="s">
        <v>320</v>
      </c>
      <c r="O80" s="111" t="s">
        <v>152</v>
      </c>
      <c r="P80" s="109" t="s">
        <v>153</v>
      </c>
      <c r="Q80" s="109" t="s">
        <v>80</v>
      </c>
      <c r="R80" s="108">
        <v>1</v>
      </c>
      <c r="S80" s="111" t="s">
        <v>83</v>
      </c>
      <c r="T80" s="108">
        <v>1090503</v>
      </c>
      <c r="U80" s="108">
        <v>3550</v>
      </c>
      <c r="V80" s="108">
        <v>1748</v>
      </c>
      <c r="W80" s="108">
        <v>99</v>
      </c>
      <c r="X80" s="113">
        <v>2017</v>
      </c>
      <c r="Y80" s="113">
        <v>38</v>
      </c>
      <c r="Z80" s="113">
        <v>0</v>
      </c>
      <c r="AA80" s="114" t="s">
        <v>108</v>
      </c>
      <c r="AB80" s="108">
        <v>504</v>
      </c>
      <c r="AC80" s="109" t="s">
        <v>108</v>
      </c>
      <c r="AD80" s="196" t="s">
        <v>335</v>
      </c>
      <c r="AE80" s="196" t="s">
        <v>108</v>
      </c>
      <c r="AF80" s="197">
        <f>AE80-AD80</f>
        <v>-27</v>
      </c>
      <c r="AG80" s="198">
        <f>IF(AI80="SI",0,J80)</f>
        <v>1886.5599999999997</v>
      </c>
      <c r="AH80" s="199">
        <f>AG80*AF80</f>
        <v>-50937.119999999995</v>
      </c>
      <c r="AI80" s="200"/>
    </row>
    <row r="81" spans="1:35" ht="15">
      <c r="A81" s="108">
        <v>2017</v>
      </c>
      <c r="B81" s="108">
        <v>197</v>
      </c>
      <c r="C81" s="109" t="s">
        <v>320</v>
      </c>
      <c r="D81" s="194" t="s">
        <v>336</v>
      </c>
      <c r="E81" s="109" t="s">
        <v>300</v>
      </c>
      <c r="F81" s="111" t="s">
        <v>337</v>
      </c>
      <c r="G81" s="112">
        <v>18.23</v>
      </c>
      <c r="H81" s="112">
        <v>1.94</v>
      </c>
      <c r="I81" s="143" t="s">
        <v>79</v>
      </c>
      <c r="J81" s="112">
        <f>IF(I81="SI",G81-H81,G81)</f>
        <v>16.29</v>
      </c>
      <c r="K81" s="195" t="s">
        <v>80</v>
      </c>
      <c r="L81" s="108">
        <v>2017</v>
      </c>
      <c r="M81" s="108">
        <v>1440</v>
      </c>
      <c r="N81" s="109" t="s">
        <v>338</v>
      </c>
      <c r="O81" s="111" t="s">
        <v>339</v>
      </c>
      <c r="P81" s="109" t="s">
        <v>340</v>
      </c>
      <c r="Q81" s="109" t="s">
        <v>80</v>
      </c>
      <c r="R81" s="108">
        <v>2</v>
      </c>
      <c r="S81" s="111" t="s">
        <v>93</v>
      </c>
      <c r="T81" s="108">
        <v>1090403</v>
      </c>
      <c r="U81" s="108">
        <v>3440</v>
      </c>
      <c r="V81" s="108">
        <v>1691</v>
      </c>
      <c r="W81" s="108">
        <v>99</v>
      </c>
      <c r="X81" s="113">
        <v>2017</v>
      </c>
      <c r="Y81" s="113">
        <v>172</v>
      </c>
      <c r="Z81" s="113">
        <v>0</v>
      </c>
      <c r="AA81" s="114" t="s">
        <v>108</v>
      </c>
      <c r="AB81" s="108">
        <v>495</v>
      </c>
      <c r="AC81" s="109" t="s">
        <v>108</v>
      </c>
      <c r="AD81" s="196" t="s">
        <v>341</v>
      </c>
      <c r="AE81" s="196" t="s">
        <v>108</v>
      </c>
      <c r="AF81" s="197">
        <f>AE81-AD81</f>
        <v>-7</v>
      </c>
      <c r="AG81" s="198">
        <f>IF(AI81="SI",0,J81)</f>
        <v>16.29</v>
      </c>
      <c r="AH81" s="199">
        <f>AG81*AF81</f>
        <v>-114.03</v>
      </c>
      <c r="AI81" s="200"/>
    </row>
    <row r="82" spans="1:35" ht="15">
      <c r="A82" s="108">
        <v>2017</v>
      </c>
      <c r="B82" s="108">
        <v>198</v>
      </c>
      <c r="C82" s="109" t="s">
        <v>320</v>
      </c>
      <c r="D82" s="194" t="s">
        <v>342</v>
      </c>
      <c r="E82" s="109" t="s">
        <v>300</v>
      </c>
      <c r="F82" s="111" t="s">
        <v>343</v>
      </c>
      <c r="G82" s="112">
        <v>27.9</v>
      </c>
      <c r="H82" s="112">
        <v>2.82</v>
      </c>
      <c r="I82" s="143" t="s">
        <v>79</v>
      </c>
      <c r="J82" s="112">
        <f>IF(I82="SI",G82-H82,G82)</f>
        <v>25.08</v>
      </c>
      <c r="K82" s="195" t="s">
        <v>80</v>
      </c>
      <c r="L82" s="108">
        <v>2017</v>
      </c>
      <c r="M82" s="108">
        <v>1437</v>
      </c>
      <c r="N82" s="109" t="s">
        <v>338</v>
      </c>
      <c r="O82" s="111" t="s">
        <v>339</v>
      </c>
      <c r="P82" s="109" t="s">
        <v>340</v>
      </c>
      <c r="Q82" s="109" t="s">
        <v>80</v>
      </c>
      <c r="R82" s="108">
        <v>2</v>
      </c>
      <c r="S82" s="111" t="s">
        <v>93</v>
      </c>
      <c r="T82" s="108">
        <v>1090403</v>
      </c>
      <c r="U82" s="108">
        <v>3440</v>
      </c>
      <c r="V82" s="108">
        <v>1691</v>
      </c>
      <c r="W82" s="108">
        <v>99</v>
      </c>
      <c r="X82" s="113">
        <v>2017</v>
      </c>
      <c r="Y82" s="113">
        <v>172</v>
      </c>
      <c r="Z82" s="113">
        <v>0</v>
      </c>
      <c r="AA82" s="114" t="s">
        <v>108</v>
      </c>
      <c r="AB82" s="108">
        <v>495</v>
      </c>
      <c r="AC82" s="109" t="s">
        <v>108</v>
      </c>
      <c r="AD82" s="196" t="s">
        <v>341</v>
      </c>
      <c r="AE82" s="196" t="s">
        <v>108</v>
      </c>
      <c r="AF82" s="197">
        <f>AE82-AD82</f>
        <v>-7</v>
      </c>
      <c r="AG82" s="198">
        <f>IF(AI82="SI",0,J82)</f>
        <v>25.08</v>
      </c>
      <c r="AH82" s="199">
        <f>AG82*AF82</f>
        <v>-175.56</v>
      </c>
      <c r="AI82" s="200"/>
    </row>
    <row r="83" spans="1:35" ht="15">
      <c r="A83" s="108">
        <v>2017</v>
      </c>
      <c r="B83" s="108">
        <v>199</v>
      </c>
      <c r="C83" s="109" t="s">
        <v>320</v>
      </c>
      <c r="D83" s="194" t="s">
        <v>344</v>
      </c>
      <c r="E83" s="109" t="s">
        <v>300</v>
      </c>
      <c r="F83" s="111" t="s">
        <v>345</v>
      </c>
      <c r="G83" s="112">
        <v>29.98</v>
      </c>
      <c r="H83" s="112">
        <v>3.01</v>
      </c>
      <c r="I83" s="143" t="s">
        <v>79</v>
      </c>
      <c r="J83" s="112">
        <f>IF(I83="SI",G83-H83,G83)</f>
        <v>26.97</v>
      </c>
      <c r="K83" s="195" t="s">
        <v>80</v>
      </c>
      <c r="L83" s="108">
        <v>2017</v>
      </c>
      <c r="M83" s="108">
        <v>1438</v>
      </c>
      <c r="N83" s="109" t="s">
        <v>338</v>
      </c>
      <c r="O83" s="111" t="s">
        <v>339</v>
      </c>
      <c r="P83" s="109" t="s">
        <v>340</v>
      </c>
      <c r="Q83" s="109" t="s">
        <v>80</v>
      </c>
      <c r="R83" s="108">
        <v>2</v>
      </c>
      <c r="S83" s="111" t="s">
        <v>93</v>
      </c>
      <c r="T83" s="108">
        <v>1090403</v>
      </c>
      <c r="U83" s="108">
        <v>3440</v>
      </c>
      <c r="V83" s="108">
        <v>1691</v>
      </c>
      <c r="W83" s="108">
        <v>99</v>
      </c>
      <c r="X83" s="113">
        <v>2017</v>
      </c>
      <c r="Y83" s="113">
        <v>172</v>
      </c>
      <c r="Z83" s="113">
        <v>0</v>
      </c>
      <c r="AA83" s="114" t="s">
        <v>108</v>
      </c>
      <c r="AB83" s="108">
        <v>495</v>
      </c>
      <c r="AC83" s="109" t="s">
        <v>108</v>
      </c>
      <c r="AD83" s="196" t="s">
        <v>341</v>
      </c>
      <c r="AE83" s="196" t="s">
        <v>108</v>
      </c>
      <c r="AF83" s="197">
        <f>AE83-AD83</f>
        <v>-7</v>
      </c>
      <c r="AG83" s="198">
        <f>IF(AI83="SI",0,J83)</f>
        <v>26.97</v>
      </c>
      <c r="AH83" s="199">
        <f>AG83*AF83</f>
        <v>-188.79</v>
      </c>
      <c r="AI83" s="200"/>
    </row>
    <row r="84" spans="1:35" ht="15">
      <c r="A84" s="108">
        <v>2017</v>
      </c>
      <c r="B84" s="108">
        <v>200</v>
      </c>
      <c r="C84" s="109" t="s">
        <v>320</v>
      </c>
      <c r="D84" s="194" t="s">
        <v>346</v>
      </c>
      <c r="E84" s="109" t="s">
        <v>300</v>
      </c>
      <c r="F84" s="111" t="s">
        <v>347</v>
      </c>
      <c r="G84" s="112">
        <v>29.98</v>
      </c>
      <c r="H84" s="112">
        <v>3.01</v>
      </c>
      <c r="I84" s="143" t="s">
        <v>79</v>
      </c>
      <c r="J84" s="112">
        <f>IF(I84="SI",G84-H84,G84)</f>
        <v>26.97</v>
      </c>
      <c r="K84" s="195" t="s">
        <v>80</v>
      </c>
      <c r="L84" s="108">
        <v>2017</v>
      </c>
      <c r="M84" s="108">
        <v>1439</v>
      </c>
      <c r="N84" s="109" t="s">
        <v>338</v>
      </c>
      <c r="O84" s="111" t="s">
        <v>339</v>
      </c>
      <c r="P84" s="109" t="s">
        <v>340</v>
      </c>
      <c r="Q84" s="109" t="s">
        <v>80</v>
      </c>
      <c r="R84" s="108">
        <v>2</v>
      </c>
      <c r="S84" s="111" t="s">
        <v>93</v>
      </c>
      <c r="T84" s="108">
        <v>1090403</v>
      </c>
      <c r="U84" s="108">
        <v>3440</v>
      </c>
      <c r="V84" s="108">
        <v>1691</v>
      </c>
      <c r="W84" s="108">
        <v>99</v>
      </c>
      <c r="X84" s="113">
        <v>2017</v>
      </c>
      <c r="Y84" s="113">
        <v>172</v>
      </c>
      <c r="Z84" s="113">
        <v>0</v>
      </c>
      <c r="AA84" s="114" t="s">
        <v>108</v>
      </c>
      <c r="AB84" s="108">
        <v>495</v>
      </c>
      <c r="AC84" s="109" t="s">
        <v>108</v>
      </c>
      <c r="AD84" s="196" t="s">
        <v>341</v>
      </c>
      <c r="AE84" s="196" t="s">
        <v>108</v>
      </c>
      <c r="AF84" s="197">
        <f>AE84-AD84</f>
        <v>-7</v>
      </c>
      <c r="AG84" s="198">
        <f>IF(AI84="SI",0,J84)</f>
        <v>26.97</v>
      </c>
      <c r="AH84" s="199">
        <f>AG84*AF84</f>
        <v>-188.79</v>
      </c>
      <c r="AI84" s="200"/>
    </row>
    <row r="85" spans="1:35" ht="15">
      <c r="A85" s="108">
        <v>2017</v>
      </c>
      <c r="B85" s="108">
        <v>201</v>
      </c>
      <c r="C85" s="109" t="s">
        <v>320</v>
      </c>
      <c r="D85" s="194" t="s">
        <v>348</v>
      </c>
      <c r="E85" s="109" t="s">
        <v>263</v>
      </c>
      <c r="F85" s="111" t="s">
        <v>325</v>
      </c>
      <c r="G85" s="112">
        <v>37.52</v>
      </c>
      <c r="H85" s="112">
        <v>6.77</v>
      </c>
      <c r="I85" s="143" t="s">
        <v>79</v>
      </c>
      <c r="J85" s="112">
        <f>IF(I85="SI",G85-H85,G85)</f>
        <v>30.750000000000004</v>
      </c>
      <c r="K85" s="195" t="s">
        <v>171</v>
      </c>
      <c r="L85" s="108">
        <v>2017</v>
      </c>
      <c r="M85" s="108">
        <v>1540</v>
      </c>
      <c r="N85" s="109" t="s">
        <v>320</v>
      </c>
      <c r="O85" s="111" t="s">
        <v>172</v>
      </c>
      <c r="P85" s="109" t="s">
        <v>173</v>
      </c>
      <c r="Q85" s="109" t="s">
        <v>80</v>
      </c>
      <c r="R85" s="108">
        <v>2</v>
      </c>
      <c r="S85" s="111" t="s">
        <v>93</v>
      </c>
      <c r="T85" s="108">
        <v>1010503</v>
      </c>
      <c r="U85" s="108">
        <v>470</v>
      </c>
      <c r="V85" s="108">
        <v>1156</v>
      </c>
      <c r="W85" s="108">
        <v>1</v>
      </c>
      <c r="X85" s="113">
        <v>2017</v>
      </c>
      <c r="Y85" s="113">
        <v>66</v>
      </c>
      <c r="Z85" s="113">
        <v>0</v>
      </c>
      <c r="AA85" s="114" t="s">
        <v>94</v>
      </c>
      <c r="AB85" s="108">
        <v>545</v>
      </c>
      <c r="AC85" s="109" t="s">
        <v>94</v>
      </c>
      <c r="AD85" s="196" t="s">
        <v>335</v>
      </c>
      <c r="AE85" s="196" t="s">
        <v>94</v>
      </c>
      <c r="AF85" s="197">
        <f>AE85-AD85</f>
        <v>-7</v>
      </c>
      <c r="AG85" s="198">
        <f>IF(AI85="SI",0,J85)</f>
        <v>30.750000000000004</v>
      </c>
      <c r="AH85" s="199">
        <f>AG85*AF85</f>
        <v>-215.25000000000003</v>
      </c>
      <c r="AI85" s="200"/>
    </row>
    <row r="86" spans="1:35" ht="15">
      <c r="A86" s="108">
        <v>2017</v>
      </c>
      <c r="B86" s="108">
        <v>202</v>
      </c>
      <c r="C86" s="109" t="s">
        <v>320</v>
      </c>
      <c r="D86" s="194" t="s">
        <v>349</v>
      </c>
      <c r="E86" s="109" t="s">
        <v>263</v>
      </c>
      <c r="F86" s="111" t="s">
        <v>325</v>
      </c>
      <c r="G86" s="112">
        <v>17.24</v>
      </c>
      <c r="H86" s="112">
        <v>3.11</v>
      </c>
      <c r="I86" s="143" t="s">
        <v>79</v>
      </c>
      <c r="J86" s="112">
        <f>IF(I86="SI",G86-H86,G86)</f>
        <v>14.129999999999999</v>
      </c>
      <c r="K86" s="195" t="s">
        <v>171</v>
      </c>
      <c r="L86" s="108">
        <v>2017</v>
      </c>
      <c r="M86" s="108">
        <v>1544</v>
      </c>
      <c r="N86" s="109" t="s">
        <v>320</v>
      </c>
      <c r="O86" s="111" t="s">
        <v>172</v>
      </c>
      <c r="P86" s="109" t="s">
        <v>173</v>
      </c>
      <c r="Q86" s="109" t="s">
        <v>80</v>
      </c>
      <c r="R86" s="108">
        <v>2</v>
      </c>
      <c r="S86" s="111" t="s">
        <v>93</v>
      </c>
      <c r="T86" s="108">
        <v>1010503</v>
      </c>
      <c r="U86" s="108">
        <v>470</v>
      </c>
      <c r="V86" s="108">
        <v>1156</v>
      </c>
      <c r="W86" s="108">
        <v>1</v>
      </c>
      <c r="X86" s="113">
        <v>2017</v>
      </c>
      <c r="Y86" s="113">
        <v>66</v>
      </c>
      <c r="Z86" s="113">
        <v>0</v>
      </c>
      <c r="AA86" s="114" t="s">
        <v>94</v>
      </c>
      <c r="AB86" s="108">
        <v>545</v>
      </c>
      <c r="AC86" s="109" t="s">
        <v>94</v>
      </c>
      <c r="AD86" s="196" t="s">
        <v>335</v>
      </c>
      <c r="AE86" s="196" t="s">
        <v>94</v>
      </c>
      <c r="AF86" s="197">
        <f>AE86-AD86</f>
        <v>-7</v>
      </c>
      <c r="AG86" s="198">
        <f>IF(AI86="SI",0,J86)</f>
        <v>14.129999999999999</v>
      </c>
      <c r="AH86" s="199">
        <f>AG86*AF86</f>
        <v>-98.91</v>
      </c>
      <c r="AI86" s="200"/>
    </row>
    <row r="87" spans="1:35" ht="15">
      <c r="A87" s="108">
        <v>2017</v>
      </c>
      <c r="B87" s="108">
        <v>203</v>
      </c>
      <c r="C87" s="109" t="s">
        <v>320</v>
      </c>
      <c r="D87" s="194" t="s">
        <v>350</v>
      </c>
      <c r="E87" s="109" t="s">
        <v>263</v>
      </c>
      <c r="F87" s="111" t="s">
        <v>325</v>
      </c>
      <c r="G87" s="112">
        <v>988.75</v>
      </c>
      <c r="H87" s="112">
        <v>178.3</v>
      </c>
      <c r="I87" s="143" t="s">
        <v>79</v>
      </c>
      <c r="J87" s="112">
        <f>IF(I87="SI",G87-H87,G87)</f>
        <v>810.45</v>
      </c>
      <c r="K87" s="195" t="s">
        <v>171</v>
      </c>
      <c r="L87" s="108">
        <v>2017</v>
      </c>
      <c r="M87" s="108">
        <v>1539</v>
      </c>
      <c r="N87" s="109" t="s">
        <v>320</v>
      </c>
      <c r="O87" s="111" t="s">
        <v>172</v>
      </c>
      <c r="P87" s="109" t="s">
        <v>173</v>
      </c>
      <c r="Q87" s="109" t="s">
        <v>80</v>
      </c>
      <c r="R87" s="108">
        <v>1</v>
      </c>
      <c r="S87" s="111" t="s">
        <v>83</v>
      </c>
      <c r="T87" s="108">
        <v>1080203</v>
      </c>
      <c r="U87" s="108">
        <v>2890</v>
      </c>
      <c r="V87" s="108">
        <v>1938</v>
      </c>
      <c r="W87" s="108">
        <v>1</v>
      </c>
      <c r="X87" s="113">
        <v>2017</v>
      </c>
      <c r="Y87" s="113">
        <v>64</v>
      </c>
      <c r="Z87" s="113">
        <v>0</v>
      </c>
      <c r="AA87" s="114" t="s">
        <v>94</v>
      </c>
      <c r="AB87" s="108">
        <v>547</v>
      </c>
      <c r="AC87" s="109" t="s">
        <v>94</v>
      </c>
      <c r="AD87" s="196" t="s">
        <v>335</v>
      </c>
      <c r="AE87" s="196" t="s">
        <v>94</v>
      </c>
      <c r="AF87" s="197">
        <f>AE87-AD87</f>
        <v>-7</v>
      </c>
      <c r="AG87" s="198">
        <f>IF(AI87="SI",0,J87)</f>
        <v>810.45</v>
      </c>
      <c r="AH87" s="199">
        <f>AG87*AF87</f>
        <v>-5673.150000000001</v>
      </c>
      <c r="AI87" s="200"/>
    </row>
    <row r="88" spans="1:35" ht="15">
      <c r="A88" s="108">
        <v>2017</v>
      </c>
      <c r="B88" s="108">
        <v>204</v>
      </c>
      <c r="C88" s="109" t="s">
        <v>320</v>
      </c>
      <c r="D88" s="194" t="s">
        <v>351</v>
      </c>
      <c r="E88" s="109" t="s">
        <v>263</v>
      </c>
      <c r="F88" s="111" t="s">
        <v>325</v>
      </c>
      <c r="G88" s="112">
        <v>73.82</v>
      </c>
      <c r="H88" s="112">
        <v>13.31</v>
      </c>
      <c r="I88" s="143" t="s">
        <v>79</v>
      </c>
      <c r="J88" s="112">
        <f>IF(I88="SI",G88-H88,G88)</f>
        <v>60.50999999999999</v>
      </c>
      <c r="K88" s="195" t="s">
        <v>171</v>
      </c>
      <c r="L88" s="108">
        <v>2017</v>
      </c>
      <c r="M88" s="108">
        <v>1541</v>
      </c>
      <c r="N88" s="109" t="s">
        <v>320</v>
      </c>
      <c r="O88" s="111" t="s">
        <v>172</v>
      </c>
      <c r="P88" s="109" t="s">
        <v>173</v>
      </c>
      <c r="Q88" s="109" t="s">
        <v>80</v>
      </c>
      <c r="R88" s="108">
        <v>1</v>
      </c>
      <c r="S88" s="111" t="s">
        <v>83</v>
      </c>
      <c r="T88" s="108">
        <v>1100503</v>
      </c>
      <c r="U88" s="108">
        <v>4210</v>
      </c>
      <c r="V88" s="108">
        <v>1656</v>
      </c>
      <c r="W88" s="108">
        <v>2</v>
      </c>
      <c r="X88" s="113">
        <v>2017</v>
      </c>
      <c r="Y88" s="113">
        <v>65</v>
      </c>
      <c r="Z88" s="113">
        <v>0</v>
      </c>
      <c r="AA88" s="114" t="s">
        <v>94</v>
      </c>
      <c r="AB88" s="108">
        <v>548</v>
      </c>
      <c r="AC88" s="109" t="s">
        <v>94</v>
      </c>
      <c r="AD88" s="196" t="s">
        <v>335</v>
      </c>
      <c r="AE88" s="196" t="s">
        <v>94</v>
      </c>
      <c r="AF88" s="197">
        <f>AE88-AD88</f>
        <v>-7</v>
      </c>
      <c r="AG88" s="198">
        <f>IF(AI88="SI",0,J88)</f>
        <v>60.50999999999999</v>
      </c>
      <c r="AH88" s="199">
        <f>AG88*AF88</f>
        <v>-423.56999999999994</v>
      </c>
      <c r="AI88" s="200"/>
    </row>
    <row r="89" spans="1:35" ht="15">
      <c r="A89" s="108">
        <v>2017</v>
      </c>
      <c r="B89" s="108">
        <v>205</v>
      </c>
      <c r="C89" s="109" t="s">
        <v>320</v>
      </c>
      <c r="D89" s="194" t="s">
        <v>352</v>
      </c>
      <c r="E89" s="109" t="s">
        <v>263</v>
      </c>
      <c r="F89" s="111" t="s">
        <v>325</v>
      </c>
      <c r="G89" s="112">
        <v>53.79</v>
      </c>
      <c r="H89" s="112">
        <v>9.7</v>
      </c>
      <c r="I89" s="143" t="s">
        <v>79</v>
      </c>
      <c r="J89" s="112">
        <f>IF(I89="SI",G89-H89,G89)</f>
        <v>44.09</v>
      </c>
      <c r="K89" s="195" t="s">
        <v>171</v>
      </c>
      <c r="L89" s="108">
        <v>2017</v>
      </c>
      <c r="M89" s="108">
        <v>1543</v>
      </c>
      <c r="N89" s="109" t="s">
        <v>320</v>
      </c>
      <c r="O89" s="111" t="s">
        <v>172</v>
      </c>
      <c r="P89" s="109" t="s">
        <v>173</v>
      </c>
      <c r="Q89" s="109" t="s">
        <v>80</v>
      </c>
      <c r="R89" s="108">
        <v>2</v>
      </c>
      <c r="S89" s="111" t="s">
        <v>93</v>
      </c>
      <c r="T89" s="108">
        <v>1010503</v>
      </c>
      <c r="U89" s="108">
        <v>470</v>
      </c>
      <c r="V89" s="108">
        <v>1156</v>
      </c>
      <c r="W89" s="108">
        <v>1</v>
      </c>
      <c r="X89" s="113">
        <v>2017</v>
      </c>
      <c r="Y89" s="113">
        <v>66</v>
      </c>
      <c r="Z89" s="113">
        <v>0</v>
      </c>
      <c r="AA89" s="114" t="s">
        <v>94</v>
      </c>
      <c r="AB89" s="108">
        <v>545</v>
      </c>
      <c r="AC89" s="109" t="s">
        <v>94</v>
      </c>
      <c r="AD89" s="196" t="s">
        <v>335</v>
      </c>
      <c r="AE89" s="196" t="s">
        <v>94</v>
      </c>
      <c r="AF89" s="197">
        <f>AE89-AD89</f>
        <v>-7</v>
      </c>
      <c r="AG89" s="198">
        <f>IF(AI89="SI",0,J89)</f>
        <v>44.09</v>
      </c>
      <c r="AH89" s="199">
        <f>AG89*AF89</f>
        <v>-308.63</v>
      </c>
      <c r="AI89" s="200"/>
    </row>
    <row r="90" spans="1:35" ht="15">
      <c r="A90" s="108">
        <v>2017</v>
      </c>
      <c r="B90" s="108">
        <v>206</v>
      </c>
      <c r="C90" s="109" t="s">
        <v>320</v>
      </c>
      <c r="D90" s="194" t="s">
        <v>353</v>
      </c>
      <c r="E90" s="109" t="s">
        <v>263</v>
      </c>
      <c r="F90" s="111" t="s">
        <v>325</v>
      </c>
      <c r="G90" s="112">
        <v>38.14</v>
      </c>
      <c r="H90" s="112">
        <v>6.88</v>
      </c>
      <c r="I90" s="143" t="s">
        <v>79</v>
      </c>
      <c r="J90" s="112">
        <f>IF(I90="SI",G90-H90,G90)</f>
        <v>31.26</v>
      </c>
      <c r="K90" s="195" t="s">
        <v>171</v>
      </c>
      <c r="L90" s="108">
        <v>2017</v>
      </c>
      <c r="M90" s="108">
        <v>1538</v>
      </c>
      <c r="N90" s="109" t="s">
        <v>320</v>
      </c>
      <c r="O90" s="111" t="s">
        <v>172</v>
      </c>
      <c r="P90" s="109" t="s">
        <v>173</v>
      </c>
      <c r="Q90" s="109" t="s">
        <v>80</v>
      </c>
      <c r="R90" s="108">
        <v>2</v>
      </c>
      <c r="S90" s="111" t="s">
        <v>93</v>
      </c>
      <c r="T90" s="108">
        <v>1010503</v>
      </c>
      <c r="U90" s="108">
        <v>470</v>
      </c>
      <c r="V90" s="108">
        <v>1156</v>
      </c>
      <c r="W90" s="108">
        <v>1</v>
      </c>
      <c r="X90" s="113">
        <v>2017</v>
      </c>
      <c r="Y90" s="113">
        <v>66</v>
      </c>
      <c r="Z90" s="113">
        <v>0</v>
      </c>
      <c r="AA90" s="114" t="s">
        <v>94</v>
      </c>
      <c r="AB90" s="108">
        <v>545</v>
      </c>
      <c r="AC90" s="109" t="s">
        <v>94</v>
      </c>
      <c r="AD90" s="196" t="s">
        <v>335</v>
      </c>
      <c r="AE90" s="196" t="s">
        <v>94</v>
      </c>
      <c r="AF90" s="197">
        <f>AE90-AD90</f>
        <v>-7</v>
      </c>
      <c r="AG90" s="198">
        <f>IF(AI90="SI",0,J90)</f>
        <v>31.26</v>
      </c>
      <c r="AH90" s="199">
        <f>AG90*AF90</f>
        <v>-218.82000000000002</v>
      </c>
      <c r="AI90" s="200"/>
    </row>
    <row r="91" spans="1:35" ht="15">
      <c r="A91" s="108">
        <v>2017</v>
      </c>
      <c r="B91" s="108">
        <v>207</v>
      </c>
      <c r="C91" s="109" t="s">
        <v>320</v>
      </c>
      <c r="D91" s="194" t="s">
        <v>354</v>
      </c>
      <c r="E91" s="109" t="s">
        <v>263</v>
      </c>
      <c r="F91" s="111" t="s">
        <v>325</v>
      </c>
      <c r="G91" s="112">
        <v>20.03</v>
      </c>
      <c r="H91" s="112">
        <v>3.61</v>
      </c>
      <c r="I91" s="143" t="s">
        <v>79</v>
      </c>
      <c r="J91" s="112">
        <f>IF(I91="SI",G91-H91,G91)</f>
        <v>16.42</v>
      </c>
      <c r="K91" s="195" t="s">
        <v>171</v>
      </c>
      <c r="L91" s="108">
        <v>2017</v>
      </c>
      <c r="M91" s="108">
        <v>1542</v>
      </c>
      <c r="N91" s="109" t="s">
        <v>320</v>
      </c>
      <c r="O91" s="111" t="s">
        <v>172</v>
      </c>
      <c r="P91" s="109" t="s">
        <v>173</v>
      </c>
      <c r="Q91" s="109" t="s">
        <v>80</v>
      </c>
      <c r="R91" s="108">
        <v>1</v>
      </c>
      <c r="S91" s="111" t="s">
        <v>83</v>
      </c>
      <c r="T91" s="108">
        <v>1100503</v>
      </c>
      <c r="U91" s="108">
        <v>4210</v>
      </c>
      <c r="V91" s="108">
        <v>1656</v>
      </c>
      <c r="W91" s="108">
        <v>2</v>
      </c>
      <c r="X91" s="113">
        <v>2017</v>
      </c>
      <c r="Y91" s="113">
        <v>65</v>
      </c>
      <c r="Z91" s="113">
        <v>0</v>
      </c>
      <c r="AA91" s="114" t="s">
        <v>94</v>
      </c>
      <c r="AB91" s="108">
        <v>548</v>
      </c>
      <c r="AC91" s="109" t="s">
        <v>94</v>
      </c>
      <c r="AD91" s="196" t="s">
        <v>335</v>
      </c>
      <c r="AE91" s="196" t="s">
        <v>94</v>
      </c>
      <c r="AF91" s="197">
        <f>AE91-AD91</f>
        <v>-7</v>
      </c>
      <c r="AG91" s="198">
        <f>IF(AI91="SI",0,J91)</f>
        <v>16.42</v>
      </c>
      <c r="AH91" s="199">
        <f>AG91*AF91</f>
        <v>-114.94000000000001</v>
      </c>
      <c r="AI91" s="200"/>
    </row>
    <row r="92" spans="1:35" ht="15">
      <c r="A92" s="108">
        <v>2017</v>
      </c>
      <c r="B92" s="108">
        <v>208</v>
      </c>
      <c r="C92" s="109" t="s">
        <v>320</v>
      </c>
      <c r="D92" s="194" t="s">
        <v>355</v>
      </c>
      <c r="E92" s="109" t="s">
        <v>263</v>
      </c>
      <c r="F92" s="111" t="s">
        <v>325</v>
      </c>
      <c r="G92" s="112">
        <v>81.65</v>
      </c>
      <c r="H92" s="112">
        <v>14.72</v>
      </c>
      <c r="I92" s="143" t="s">
        <v>79</v>
      </c>
      <c r="J92" s="112">
        <f>IF(I92="SI",G92-H92,G92)</f>
        <v>66.93</v>
      </c>
      <c r="K92" s="195" t="s">
        <v>171</v>
      </c>
      <c r="L92" s="108">
        <v>2017</v>
      </c>
      <c r="M92" s="108">
        <v>1547</v>
      </c>
      <c r="N92" s="109" t="s">
        <v>320</v>
      </c>
      <c r="O92" s="111" t="s">
        <v>172</v>
      </c>
      <c r="P92" s="109" t="s">
        <v>173</v>
      </c>
      <c r="Q92" s="109" t="s">
        <v>80</v>
      </c>
      <c r="R92" s="108">
        <v>2</v>
      </c>
      <c r="S92" s="111" t="s">
        <v>93</v>
      </c>
      <c r="T92" s="108">
        <v>1060203</v>
      </c>
      <c r="U92" s="108">
        <v>2340</v>
      </c>
      <c r="V92" s="108">
        <v>1832</v>
      </c>
      <c r="W92" s="108">
        <v>1</v>
      </c>
      <c r="X92" s="113">
        <v>2017</v>
      </c>
      <c r="Y92" s="113">
        <v>63</v>
      </c>
      <c r="Z92" s="113">
        <v>0</v>
      </c>
      <c r="AA92" s="114" t="s">
        <v>94</v>
      </c>
      <c r="AB92" s="108">
        <v>546</v>
      </c>
      <c r="AC92" s="109" t="s">
        <v>94</v>
      </c>
      <c r="AD92" s="196" t="s">
        <v>335</v>
      </c>
      <c r="AE92" s="196" t="s">
        <v>94</v>
      </c>
      <c r="AF92" s="197">
        <f>AE92-AD92</f>
        <v>-7</v>
      </c>
      <c r="AG92" s="198">
        <f>IF(AI92="SI",0,J92)</f>
        <v>66.93</v>
      </c>
      <c r="AH92" s="199">
        <f>AG92*AF92</f>
        <v>-468.51000000000005</v>
      </c>
      <c r="AI92" s="200"/>
    </row>
    <row r="93" spans="1:35" ht="15">
      <c r="A93" s="108">
        <v>2017</v>
      </c>
      <c r="B93" s="108">
        <v>209</v>
      </c>
      <c r="C93" s="109" t="s">
        <v>356</v>
      </c>
      <c r="D93" s="194" t="s">
        <v>357</v>
      </c>
      <c r="E93" s="109" t="s">
        <v>358</v>
      </c>
      <c r="F93" s="111" t="s">
        <v>359</v>
      </c>
      <c r="G93" s="112">
        <v>50.11</v>
      </c>
      <c r="H93" s="112">
        <v>9.03</v>
      </c>
      <c r="I93" s="143" t="s">
        <v>79</v>
      </c>
      <c r="J93" s="112">
        <f>IF(I93="SI",G93-H93,G93)</f>
        <v>41.08</v>
      </c>
      <c r="K93" s="195" t="s">
        <v>80</v>
      </c>
      <c r="L93" s="108">
        <v>2017</v>
      </c>
      <c r="M93" s="108">
        <v>1554</v>
      </c>
      <c r="N93" s="109" t="s">
        <v>356</v>
      </c>
      <c r="O93" s="111" t="s">
        <v>81</v>
      </c>
      <c r="P93" s="109" t="s">
        <v>82</v>
      </c>
      <c r="Q93" s="109" t="s">
        <v>82</v>
      </c>
      <c r="R93" s="108">
        <v>1</v>
      </c>
      <c r="S93" s="111" t="s">
        <v>83</v>
      </c>
      <c r="T93" s="108">
        <v>1010203</v>
      </c>
      <c r="U93" s="108">
        <v>140</v>
      </c>
      <c r="V93" s="108">
        <v>1043</v>
      </c>
      <c r="W93" s="108">
        <v>3</v>
      </c>
      <c r="X93" s="113">
        <v>2017</v>
      </c>
      <c r="Y93" s="113">
        <v>69</v>
      </c>
      <c r="Z93" s="113">
        <v>0</v>
      </c>
      <c r="AA93" s="114" t="s">
        <v>108</v>
      </c>
      <c r="AB93" s="108">
        <v>507</v>
      </c>
      <c r="AC93" s="109" t="s">
        <v>108</v>
      </c>
      <c r="AD93" s="196" t="s">
        <v>360</v>
      </c>
      <c r="AE93" s="196" t="s">
        <v>108</v>
      </c>
      <c r="AF93" s="197">
        <f>AE93-AD93</f>
        <v>-28</v>
      </c>
      <c r="AG93" s="198">
        <f>IF(AI93="SI",0,J93)</f>
        <v>41.08</v>
      </c>
      <c r="AH93" s="199">
        <f>AG93*AF93</f>
        <v>-1150.24</v>
      </c>
      <c r="AI93" s="200"/>
    </row>
    <row r="94" spans="1:35" ht="15">
      <c r="A94" s="108">
        <v>2017</v>
      </c>
      <c r="B94" s="108">
        <v>210</v>
      </c>
      <c r="C94" s="109" t="s">
        <v>316</v>
      </c>
      <c r="D94" s="194" t="s">
        <v>361</v>
      </c>
      <c r="E94" s="109" t="s">
        <v>108</v>
      </c>
      <c r="F94" s="111" t="s">
        <v>362</v>
      </c>
      <c r="G94" s="112">
        <v>274.34</v>
      </c>
      <c r="H94" s="112">
        <v>49.47</v>
      </c>
      <c r="I94" s="143" t="s">
        <v>79</v>
      </c>
      <c r="J94" s="112">
        <f>IF(I94="SI",G94-H94,G94)</f>
        <v>224.86999999999998</v>
      </c>
      <c r="K94" s="195" t="s">
        <v>157</v>
      </c>
      <c r="L94" s="108">
        <v>2017</v>
      </c>
      <c r="M94" s="108">
        <v>1581</v>
      </c>
      <c r="N94" s="109" t="s">
        <v>316</v>
      </c>
      <c r="O94" s="111" t="s">
        <v>158</v>
      </c>
      <c r="P94" s="109" t="s">
        <v>159</v>
      </c>
      <c r="Q94" s="109" t="s">
        <v>160</v>
      </c>
      <c r="R94" s="108">
        <v>1</v>
      </c>
      <c r="S94" s="111" t="s">
        <v>83</v>
      </c>
      <c r="T94" s="108">
        <v>1080203</v>
      </c>
      <c r="U94" s="108">
        <v>2890</v>
      </c>
      <c r="V94" s="108">
        <v>1938</v>
      </c>
      <c r="W94" s="108">
        <v>99</v>
      </c>
      <c r="X94" s="113">
        <v>2017</v>
      </c>
      <c r="Y94" s="113">
        <v>3</v>
      </c>
      <c r="Z94" s="113">
        <v>0</v>
      </c>
      <c r="AA94" s="114" t="s">
        <v>94</v>
      </c>
      <c r="AB94" s="108">
        <v>550</v>
      </c>
      <c r="AC94" s="109" t="s">
        <v>94</v>
      </c>
      <c r="AD94" s="196" t="s">
        <v>363</v>
      </c>
      <c r="AE94" s="196" t="s">
        <v>94</v>
      </c>
      <c r="AF94" s="197">
        <f>AE94-AD94</f>
        <v>-11</v>
      </c>
      <c r="AG94" s="198">
        <f>IF(AI94="SI",0,J94)</f>
        <v>224.86999999999998</v>
      </c>
      <c r="AH94" s="199">
        <f>AG94*AF94</f>
        <v>-2473.5699999999997</v>
      </c>
      <c r="AI94" s="200"/>
    </row>
    <row r="95" spans="1:35" ht="15">
      <c r="A95" s="108">
        <v>2017</v>
      </c>
      <c r="B95" s="108">
        <v>211</v>
      </c>
      <c r="C95" s="109" t="s">
        <v>364</v>
      </c>
      <c r="D95" s="194" t="s">
        <v>365</v>
      </c>
      <c r="E95" s="109" t="s">
        <v>108</v>
      </c>
      <c r="F95" s="111" t="s">
        <v>366</v>
      </c>
      <c r="G95" s="112">
        <v>89.44</v>
      </c>
      <c r="H95" s="112">
        <v>16.13</v>
      </c>
      <c r="I95" s="143" t="s">
        <v>79</v>
      </c>
      <c r="J95" s="112">
        <f>IF(I95="SI",G95-H95,G95)</f>
        <v>73.31</v>
      </c>
      <c r="K95" s="195" t="s">
        <v>235</v>
      </c>
      <c r="L95" s="108">
        <v>2017</v>
      </c>
      <c r="M95" s="108">
        <v>1605</v>
      </c>
      <c r="N95" s="109" t="s">
        <v>364</v>
      </c>
      <c r="O95" s="111" t="s">
        <v>236</v>
      </c>
      <c r="P95" s="109" t="s">
        <v>237</v>
      </c>
      <c r="Q95" s="109" t="s">
        <v>237</v>
      </c>
      <c r="R95" s="108">
        <v>1</v>
      </c>
      <c r="S95" s="111" t="s">
        <v>83</v>
      </c>
      <c r="T95" s="108">
        <v>1040502</v>
      </c>
      <c r="U95" s="108">
        <v>1890</v>
      </c>
      <c r="V95" s="108">
        <v>1417</v>
      </c>
      <c r="W95" s="108">
        <v>2</v>
      </c>
      <c r="X95" s="113">
        <v>2017</v>
      </c>
      <c r="Y95" s="113">
        <v>51</v>
      </c>
      <c r="Z95" s="113">
        <v>0</v>
      </c>
      <c r="AA95" s="114" t="s">
        <v>94</v>
      </c>
      <c r="AB95" s="108">
        <v>552</v>
      </c>
      <c r="AC95" s="109" t="s">
        <v>94</v>
      </c>
      <c r="AD95" s="196" t="s">
        <v>367</v>
      </c>
      <c r="AE95" s="196" t="s">
        <v>94</v>
      </c>
      <c r="AF95" s="197">
        <f>AE95-AD95</f>
        <v>-14</v>
      </c>
      <c r="AG95" s="198">
        <f>IF(AI95="SI",0,J95)</f>
        <v>73.31</v>
      </c>
      <c r="AH95" s="199">
        <f>AG95*AF95</f>
        <v>-1026.3400000000001</v>
      </c>
      <c r="AI95" s="200"/>
    </row>
    <row r="96" spans="1:35" ht="15">
      <c r="A96" s="108">
        <v>2017</v>
      </c>
      <c r="B96" s="108">
        <v>211</v>
      </c>
      <c r="C96" s="109" t="s">
        <v>364</v>
      </c>
      <c r="D96" s="194" t="s">
        <v>365</v>
      </c>
      <c r="E96" s="109" t="s">
        <v>108</v>
      </c>
      <c r="F96" s="111" t="s">
        <v>366</v>
      </c>
      <c r="G96" s="112">
        <v>35.15</v>
      </c>
      <c r="H96" s="112">
        <v>6.34</v>
      </c>
      <c r="I96" s="143" t="s">
        <v>79</v>
      </c>
      <c r="J96" s="112">
        <f>IF(I96="SI",G96-H96,G96)</f>
        <v>28.81</v>
      </c>
      <c r="K96" s="195" t="s">
        <v>235</v>
      </c>
      <c r="L96" s="108">
        <v>2017</v>
      </c>
      <c r="M96" s="108">
        <v>1605</v>
      </c>
      <c r="N96" s="109" t="s">
        <v>364</v>
      </c>
      <c r="O96" s="111" t="s">
        <v>236</v>
      </c>
      <c r="P96" s="109" t="s">
        <v>237</v>
      </c>
      <c r="Q96" s="109" t="s">
        <v>237</v>
      </c>
      <c r="R96" s="108">
        <v>2</v>
      </c>
      <c r="S96" s="111" t="s">
        <v>93</v>
      </c>
      <c r="T96" s="108">
        <v>1080102</v>
      </c>
      <c r="U96" s="108">
        <v>2770</v>
      </c>
      <c r="V96" s="108">
        <v>1927</v>
      </c>
      <c r="W96" s="108">
        <v>2</v>
      </c>
      <c r="X96" s="113">
        <v>2017</v>
      </c>
      <c r="Y96" s="113">
        <v>170</v>
      </c>
      <c r="Z96" s="113">
        <v>0</v>
      </c>
      <c r="AA96" s="114" t="s">
        <v>94</v>
      </c>
      <c r="AB96" s="108">
        <v>553</v>
      </c>
      <c r="AC96" s="109" t="s">
        <v>94</v>
      </c>
      <c r="AD96" s="196" t="s">
        <v>367</v>
      </c>
      <c r="AE96" s="196" t="s">
        <v>94</v>
      </c>
      <c r="AF96" s="197">
        <f>AE96-AD96</f>
        <v>-14</v>
      </c>
      <c r="AG96" s="198">
        <f>IF(AI96="SI",0,J96)</f>
        <v>28.81</v>
      </c>
      <c r="AH96" s="199">
        <f>AG96*AF96</f>
        <v>-403.34</v>
      </c>
      <c r="AI96" s="200"/>
    </row>
    <row r="97" spans="1:35" ht="15">
      <c r="A97" s="108">
        <v>2017</v>
      </c>
      <c r="B97" s="108">
        <v>212</v>
      </c>
      <c r="C97" s="109" t="s">
        <v>364</v>
      </c>
      <c r="D97" s="194" t="s">
        <v>368</v>
      </c>
      <c r="E97" s="109" t="s">
        <v>320</v>
      </c>
      <c r="F97" s="111" t="s">
        <v>369</v>
      </c>
      <c r="G97" s="112">
        <v>402.33</v>
      </c>
      <c r="H97" s="112">
        <v>72.55</v>
      </c>
      <c r="I97" s="143" t="s">
        <v>79</v>
      </c>
      <c r="J97" s="112">
        <f>IF(I97="SI",G97-H97,G97)</f>
        <v>329.78</v>
      </c>
      <c r="K97" s="195" t="s">
        <v>171</v>
      </c>
      <c r="L97" s="108">
        <v>2017</v>
      </c>
      <c r="M97" s="108">
        <v>1609</v>
      </c>
      <c r="N97" s="109" t="s">
        <v>364</v>
      </c>
      <c r="O97" s="111" t="s">
        <v>172</v>
      </c>
      <c r="P97" s="109" t="s">
        <v>173</v>
      </c>
      <c r="Q97" s="109" t="s">
        <v>80</v>
      </c>
      <c r="R97" s="108">
        <v>1</v>
      </c>
      <c r="S97" s="111" t="s">
        <v>83</v>
      </c>
      <c r="T97" s="108">
        <v>1080203</v>
      </c>
      <c r="U97" s="108">
        <v>2890</v>
      </c>
      <c r="V97" s="108">
        <v>1938</v>
      </c>
      <c r="W97" s="108">
        <v>1</v>
      </c>
      <c r="X97" s="113">
        <v>2017</v>
      </c>
      <c r="Y97" s="113">
        <v>64</v>
      </c>
      <c r="Z97" s="113">
        <v>0</v>
      </c>
      <c r="AA97" s="114" t="s">
        <v>94</v>
      </c>
      <c r="AB97" s="108">
        <v>547</v>
      </c>
      <c r="AC97" s="109" t="s">
        <v>94</v>
      </c>
      <c r="AD97" s="196" t="s">
        <v>367</v>
      </c>
      <c r="AE97" s="196" t="s">
        <v>94</v>
      </c>
      <c r="AF97" s="197">
        <f>AE97-AD97</f>
        <v>-14</v>
      </c>
      <c r="AG97" s="198">
        <f>IF(AI97="SI",0,J97)</f>
        <v>329.78</v>
      </c>
      <c r="AH97" s="199">
        <f>AG97*AF97</f>
        <v>-4616.92</v>
      </c>
      <c r="AI97" s="200"/>
    </row>
    <row r="98" spans="1:35" ht="15">
      <c r="A98" s="108">
        <v>2017</v>
      </c>
      <c r="B98" s="108">
        <v>213</v>
      </c>
      <c r="C98" s="109" t="s">
        <v>370</v>
      </c>
      <c r="D98" s="194" t="s">
        <v>371</v>
      </c>
      <c r="E98" s="109" t="s">
        <v>108</v>
      </c>
      <c r="F98" s="111" t="s">
        <v>334</v>
      </c>
      <c r="G98" s="112">
        <v>1321.99</v>
      </c>
      <c r="H98" s="112">
        <v>120.18</v>
      </c>
      <c r="I98" s="143" t="s">
        <v>79</v>
      </c>
      <c r="J98" s="112">
        <f>IF(I98="SI",G98-H98,G98)</f>
        <v>1201.81</v>
      </c>
      <c r="K98" s="195" t="s">
        <v>80</v>
      </c>
      <c r="L98" s="108">
        <v>2017</v>
      </c>
      <c r="M98" s="108">
        <v>1612</v>
      </c>
      <c r="N98" s="109" t="s">
        <v>370</v>
      </c>
      <c r="O98" s="111" t="s">
        <v>122</v>
      </c>
      <c r="P98" s="109" t="s">
        <v>123</v>
      </c>
      <c r="Q98" s="109" t="s">
        <v>123</v>
      </c>
      <c r="R98" s="108">
        <v>1</v>
      </c>
      <c r="S98" s="111" t="s">
        <v>83</v>
      </c>
      <c r="T98" s="108">
        <v>1090503</v>
      </c>
      <c r="U98" s="108">
        <v>3550</v>
      </c>
      <c r="V98" s="108">
        <v>1748</v>
      </c>
      <c r="W98" s="108">
        <v>2</v>
      </c>
      <c r="X98" s="113">
        <v>2017</v>
      </c>
      <c r="Y98" s="113">
        <v>86</v>
      </c>
      <c r="Z98" s="113">
        <v>0</v>
      </c>
      <c r="AA98" s="114" t="s">
        <v>94</v>
      </c>
      <c r="AB98" s="108">
        <v>549</v>
      </c>
      <c r="AC98" s="109" t="s">
        <v>94</v>
      </c>
      <c r="AD98" s="196" t="s">
        <v>372</v>
      </c>
      <c r="AE98" s="196" t="s">
        <v>94</v>
      </c>
      <c r="AF98" s="197">
        <f>AE98-AD98</f>
        <v>-16</v>
      </c>
      <c r="AG98" s="198">
        <f>IF(AI98="SI",0,J98)</f>
        <v>1201.81</v>
      </c>
      <c r="AH98" s="199">
        <f>AG98*AF98</f>
        <v>-19228.96</v>
      </c>
      <c r="AI98" s="200"/>
    </row>
    <row r="99" spans="1:35" ht="15">
      <c r="A99" s="108">
        <v>2017</v>
      </c>
      <c r="B99" s="108">
        <v>214</v>
      </c>
      <c r="C99" s="109" t="s">
        <v>373</v>
      </c>
      <c r="D99" s="194" t="s">
        <v>374</v>
      </c>
      <c r="E99" s="109" t="s">
        <v>108</v>
      </c>
      <c r="F99" s="111" t="s">
        <v>375</v>
      </c>
      <c r="G99" s="112">
        <v>1086.09</v>
      </c>
      <c r="H99" s="112">
        <v>5.63</v>
      </c>
      <c r="I99" s="143" t="s">
        <v>79</v>
      </c>
      <c r="J99" s="112">
        <f>IF(I99="SI",G99-H99,G99)</f>
        <v>1080.4599999999998</v>
      </c>
      <c r="K99" s="195" t="s">
        <v>376</v>
      </c>
      <c r="L99" s="108">
        <v>2017</v>
      </c>
      <c r="M99" s="108">
        <v>1644</v>
      </c>
      <c r="N99" s="109" t="s">
        <v>373</v>
      </c>
      <c r="O99" s="111" t="s">
        <v>377</v>
      </c>
      <c r="P99" s="109" t="s">
        <v>378</v>
      </c>
      <c r="Q99" s="109" t="s">
        <v>378</v>
      </c>
      <c r="R99" s="108">
        <v>1</v>
      </c>
      <c r="S99" s="111" t="s">
        <v>83</v>
      </c>
      <c r="T99" s="108">
        <v>1010203</v>
      </c>
      <c r="U99" s="108">
        <v>140</v>
      </c>
      <c r="V99" s="108">
        <v>1045</v>
      </c>
      <c r="W99" s="108">
        <v>99</v>
      </c>
      <c r="X99" s="113">
        <v>2017</v>
      </c>
      <c r="Y99" s="113">
        <v>171</v>
      </c>
      <c r="Z99" s="113">
        <v>0</v>
      </c>
      <c r="AA99" s="114" t="s">
        <v>94</v>
      </c>
      <c r="AB99" s="108">
        <v>551</v>
      </c>
      <c r="AC99" s="109" t="s">
        <v>94</v>
      </c>
      <c r="AD99" s="196" t="s">
        <v>379</v>
      </c>
      <c r="AE99" s="196" t="s">
        <v>94</v>
      </c>
      <c r="AF99" s="197">
        <f>AE99-AD99</f>
        <v>-23</v>
      </c>
      <c r="AG99" s="198">
        <f>IF(AI99="SI",0,J99)</f>
        <v>1080.4599999999998</v>
      </c>
      <c r="AH99" s="199">
        <f>AG99*AF99</f>
        <v>-24850.579999999994</v>
      </c>
      <c r="AI99" s="200"/>
    </row>
    <row r="100" spans="1:35" ht="15">
      <c r="A100" s="108">
        <v>2017</v>
      </c>
      <c r="B100" s="108">
        <v>216</v>
      </c>
      <c r="C100" s="109" t="s">
        <v>380</v>
      </c>
      <c r="D100" s="194" t="s">
        <v>381</v>
      </c>
      <c r="E100" s="109" t="s">
        <v>108</v>
      </c>
      <c r="F100" s="111" t="s">
        <v>382</v>
      </c>
      <c r="G100" s="112">
        <v>231.8</v>
      </c>
      <c r="H100" s="112">
        <v>41.8</v>
      </c>
      <c r="I100" s="143" t="s">
        <v>79</v>
      </c>
      <c r="J100" s="112">
        <f>IF(I100="SI",G100-H100,G100)</f>
        <v>190</v>
      </c>
      <c r="K100" s="195" t="s">
        <v>269</v>
      </c>
      <c r="L100" s="108">
        <v>2017</v>
      </c>
      <c r="M100" s="108">
        <v>1661</v>
      </c>
      <c r="N100" s="109" t="s">
        <v>380</v>
      </c>
      <c r="O100" s="111" t="s">
        <v>270</v>
      </c>
      <c r="P100" s="109" t="s">
        <v>271</v>
      </c>
      <c r="Q100" s="109" t="s">
        <v>271</v>
      </c>
      <c r="R100" s="108">
        <v>1</v>
      </c>
      <c r="S100" s="111" t="s">
        <v>83</v>
      </c>
      <c r="T100" s="108">
        <v>4000005</v>
      </c>
      <c r="U100" s="108">
        <v>13570</v>
      </c>
      <c r="V100" s="108">
        <v>5005</v>
      </c>
      <c r="W100" s="108">
        <v>99</v>
      </c>
      <c r="X100" s="113">
        <v>2017</v>
      </c>
      <c r="Y100" s="113">
        <v>36</v>
      </c>
      <c r="Z100" s="113">
        <v>0</v>
      </c>
      <c r="AA100" s="114" t="s">
        <v>94</v>
      </c>
      <c r="AB100" s="108">
        <v>554</v>
      </c>
      <c r="AC100" s="109" t="s">
        <v>94</v>
      </c>
      <c r="AD100" s="196" t="s">
        <v>383</v>
      </c>
      <c r="AE100" s="196" t="s">
        <v>94</v>
      </c>
      <c r="AF100" s="197">
        <f>AE100-AD100</f>
        <v>-24</v>
      </c>
      <c r="AG100" s="198">
        <f>IF(AI100="SI",0,J100)</f>
        <v>190</v>
      </c>
      <c r="AH100" s="199">
        <f>AG100*AF100</f>
        <v>-4560</v>
      </c>
      <c r="AI100" s="200"/>
    </row>
    <row r="101" spans="1:35" ht="15">
      <c r="A101" s="108"/>
      <c r="B101" s="108"/>
      <c r="C101" s="109"/>
      <c r="D101" s="194"/>
      <c r="E101" s="109"/>
      <c r="F101" s="111"/>
      <c r="G101" s="112"/>
      <c r="H101" s="112"/>
      <c r="I101" s="143"/>
      <c r="J101" s="112"/>
      <c r="K101" s="195"/>
      <c r="L101" s="108"/>
      <c r="M101" s="108"/>
      <c r="N101" s="109"/>
      <c r="O101" s="111"/>
      <c r="P101" s="109"/>
      <c r="Q101" s="109"/>
      <c r="R101" s="108"/>
      <c r="S101" s="111"/>
      <c r="T101" s="108"/>
      <c r="U101" s="108"/>
      <c r="V101" s="108"/>
      <c r="W101" s="108"/>
      <c r="X101" s="113"/>
      <c r="Y101" s="113"/>
      <c r="Z101" s="113"/>
      <c r="AA101" s="114"/>
      <c r="AB101" s="108"/>
      <c r="AC101" s="109"/>
      <c r="AD101" s="201"/>
      <c r="AE101" s="201"/>
      <c r="AF101" s="202"/>
      <c r="AG101" s="203"/>
      <c r="AH101" s="203"/>
      <c r="AI101" s="204"/>
    </row>
    <row r="102" spans="1:35" ht="15">
      <c r="A102" s="108"/>
      <c r="B102" s="108"/>
      <c r="C102" s="109"/>
      <c r="D102" s="194"/>
      <c r="E102" s="109"/>
      <c r="F102" s="111"/>
      <c r="G102" s="112"/>
      <c r="H102" s="112"/>
      <c r="I102" s="143"/>
      <c r="J102" s="112"/>
      <c r="K102" s="195"/>
      <c r="L102" s="108"/>
      <c r="M102" s="108"/>
      <c r="N102" s="109"/>
      <c r="O102" s="111"/>
      <c r="P102" s="109"/>
      <c r="Q102" s="109"/>
      <c r="R102" s="108"/>
      <c r="S102" s="111"/>
      <c r="T102" s="108"/>
      <c r="U102" s="108"/>
      <c r="V102" s="108"/>
      <c r="W102" s="108"/>
      <c r="X102" s="113"/>
      <c r="Y102" s="113"/>
      <c r="Z102" s="113"/>
      <c r="AA102" s="114"/>
      <c r="AB102" s="108"/>
      <c r="AC102" s="109"/>
      <c r="AD102" s="201"/>
      <c r="AE102" s="201"/>
      <c r="AF102" s="205" t="s">
        <v>384</v>
      </c>
      <c r="AG102" s="206">
        <f>SUM(AG8:AG100)</f>
        <v>57989.42999999998</v>
      </c>
      <c r="AH102" s="206">
        <f>SUM(AH8:AH100)</f>
        <v>769414.9499999995</v>
      </c>
      <c r="AI102" s="204"/>
    </row>
    <row r="103" spans="1:35" ht="15">
      <c r="A103" s="108"/>
      <c r="B103" s="108"/>
      <c r="C103" s="109"/>
      <c r="D103" s="194"/>
      <c r="E103" s="109"/>
      <c r="F103" s="111"/>
      <c r="G103" s="112"/>
      <c r="H103" s="112"/>
      <c r="I103" s="143"/>
      <c r="J103" s="112"/>
      <c r="K103" s="195"/>
      <c r="L103" s="108"/>
      <c r="M103" s="108"/>
      <c r="N103" s="109"/>
      <c r="O103" s="111"/>
      <c r="P103" s="109"/>
      <c r="Q103" s="109"/>
      <c r="R103" s="108"/>
      <c r="S103" s="111"/>
      <c r="T103" s="108"/>
      <c r="U103" s="108"/>
      <c r="V103" s="108"/>
      <c r="W103" s="108"/>
      <c r="X103" s="113"/>
      <c r="Y103" s="113"/>
      <c r="Z103" s="113"/>
      <c r="AA103" s="114"/>
      <c r="AB103" s="108"/>
      <c r="AC103" s="109"/>
      <c r="AD103" s="201"/>
      <c r="AE103" s="201"/>
      <c r="AF103" s="205" t="s">
        <v>385</v>
      </c>
      <c r="AG103" s="206"/>
      <c r="AH103" s="206">
        <f>IF(AG102&lt;&gt;0,AH102/AG102,0)</f>
        <v>13.268193013795786</v>
      </c>
      <c r="AI103" s="204"/>
    </row>
    <row r="104" spans="3:34" ht="15">
      <c r="C104" s="107"/>
      <c r="D104" s="107"/>
      <c r="E104" s="107"/>
      <c r="F104" s="107"/>
      <c r="G104" s="107"/>
      <c r="H104" s="107"/>
      <c r="I104" s="107"/>
      <c r="J104" s="107"/>
      <c r="N104" s="107"/>
      <c r="O104" s="107"/>
      <c r="P104" s="107"/>
      <c r="Q104" s="107"/>
      <c r="S104" s="107"/>
      <c r="AC104" s="107"/>
      <c r="AD104" s="107"/>
      <c r="AE104" s="107"/>
      <c r="AG104" s="118"/>
      <c r="AH104" s="118"/>
    </row>
    <row r="105" spans="3:34" ht="15">
      <c r="C105" s="107"/>
      <c r="D105" s="107"/>
      <c r="E105" s="107"/>
      <c r="F105" s="107"/>
      <c r="G105" s="107"/>
      <c r="H105" s="107"/>
      <c r="I105" s="107"/>
      <c r="J105" s="107"/>
      <c r="N105" s="107"/>
      <c r="O105" s="107"/>
      <c r="P105" s="107"/>
      <c r="Q105" s="107"/>
      <c r="S105" s="107"/>
      <c r="AC105" s="107"/>
      <c r="AD105" s="107"/>
      <c r="AE105" s="107"/>
      <c r="AF105" s="107"/>
      <c r="AG105" s="107"/>
      <c r="AH105" s="118"/>
    </row>
    <row r="106" spans="3:34" ht="15">
      <c r="C106" s="107"/>
      <c r="D106" s="107"/>
      <c r="E106" s="107"/>
      <c r="F106" s="107"/>
      <c r="G106" s="107"/>
      <c r="H106" s="107"/>
      <c r="I106" s="107"/>
      <c r="J106" s="107"/>
      <c r="N106" s="107"/>
      <c r="O106" s="107"/>
      <c r="P106" s="107"/>
      <c r="Q106" s="107"/>
      <c r="S106" s="107"/>
      <c r="AC106" s="107"/>
      <c r="AD106" s="107"/>
      <c r="AE106" s="107"/>
      <c r="AF106" s="107"/>
      <c r="AG106" s="107"/>
      <c r="AH106" s="118"/>
    </row>
    <row r="107" spans="3:34" ht="15">
      <c r="C107" s="107"/>
      <c r="D107" s="107"/>
      <c r="E107" s="107"/>
      <c r="F107" s="107"/>
      <c r="G107" s="107"/>
      <c r="H107" s="107"/>
      <c r="I107" s="107"/>
      <c r="J107" s="107"/>
      <c r="N107" s="107"/>
      <c r="O107" s="107"/>
      <c r="P107" s="107"/>
      <c r="Q107" s="107"/>
      <c r="S107" s="107"/>
      <c r="AC107" s="107"/>
      <c r="AD107" s="107"/>
      <c r="AE107" s="107"/>
      <c r="AF107" s="107"/>
      <c r="AG107" s="107"/>
      <c r="AH107" s="118"/>
    </row>
    <row r="108" spans="3:34" ht="15">
      <c r="C108" s="107"/>
      <c r="D108" s="107"/>
      <c r="E108" s="107"/>
      <c r="F108" s="107"/>
      <c r="G108" s="107"/>
      <c r="H108" s="107"/>
      <c r="I108" s="107"/>
      <c r="J108" s="107"/>
      <c r="N108" s="107"/>
      <c r="O108" s="107"/>
      <c r="P108" s="107"/>
      <c r="Q108" s="107"/>
      <c r="S108" s="107"/>
      <c r="AC108" s="107"/>
      <c r="AD108" s="107"/>
      <c r="AE108" s="107"/>
      <c r="AF108" s="107"/>
      <c r="AG108" s="107"/>
      <c r="AH108" s="118"/>
    </row>
    <row r="109" spans="3:34" ht="15">
      <c r="C109" s="107"/>
      <c r="D109" s="107"/>
      <c r="E109" s="107"/>
      <c r="F109" s="107"/>
      <c r="G109" s="107"/>
      <c r="H109" s="107"/>
      <c r="I109" s="107"/>
      <c r="J109" s="107"/>
      <c r="N109" s="107"/>
      <c r="O109" s="107"/>
      <c r="P109" s="107"/>
      <c r="Q109" s="107"/>
      <c r="S109" s="107"/>
      <c r="AC109" s="107"/>
      <c r="AD109" s="107"/>
      <c r="AE109" s="107"/>
      <c r="AF109" s="107"/>
      <c r="AG109" s="107"/>
      <c r="AH109" s="118"/>
    </row>
    <row r="110" spans="3:34" ht="15">
      <c r="C110" s="107"/>
      <c r="D110" s="107"/>
      <c r="E110" s="107"/>
      <c r="F110" s="107"/>
      <c r="G110" s="107"/>
      <c r="H110" s="107"/>
      <c r="I110" s="107"/>
      <c r="J110" s="107"/>
      <c r="N110" s="107"/>
      <c r="O110" s="107"/>
      <c r="P110" s="107"/>
      <c r="Q110" s="107"/>
      <c r="S110" s="107"/>
      <c r="AC110" s="107"/>
      <c r="AD110" s="107"/>
      <c r="AE110" s="107"/>
      <c r="AF110" s="107"/>
      <c r="AG110" s="107"/>
      <c r="AH110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386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357</v>
      </c>
      <c r="B8" s="75" t="s">
        <v>228</v>
      </c>
      <c r="C8" s="76" t="s">
        <v>387</v>
      </c>
      <c r="D8" s="77" t="s">
        <v>388</v>
      </c>
      <c r="E8" s="78"/>
      <c r="F8" s="77"/>
      <c r="G8" s="208" t="s">
        <v>80</v>
      </c>
      <c r="H8" s="75"/>
      <c r="I8" s="77"/>
      <c r="J8" s="79">
        <v>569.66</v>
      </c>
      <c r="K8" s="209"/>
      <c r="L8" s="210" t="s">
        <v>228</v>
      </c>
      <c r="M8" s="211">
        <f>IF(K8&lt;&gt;"",L8-K8,0)</f>
        <v>0</v>
      </c>
      <c r="N8" s="212">
        <v>569.66</v>
      </c>
      <c r="O8" s="213">
        <f>IF(K8&lt;&gt;"",N8*M8,0)</f>
        <v>0</v>
      </c>
      <c r="P8">
        <f>IF(K8&lt;&gt;"",N8,0)</f>
        <v>0</v>
      </c>
    </row>
    <row r="9" spans="1:16" ht="12.75">
      <c r="A9" s="207">
        <v>365</v>
      </c>
      <c r="B9" s="75" t="s">
        <v>228</v>
      </c>
      <c r="C9" s="76" t="s">
        <v>389</v>
      </c>
      <c r="D9" s="77" t="s">
        <v>390</v>
      </c>
      <c r="E9" s="78"/>
      <c r="F9" s="77"/>
      <c r="G9" s="208" t="s">
        <v>80</v>
      </c>
      <c r="H9" s="75"/>
      <c r="I9" s="77"/>
      <c r="J9" s="79">
        <v>213.9</v>
      </c>
      <c r="K9" s="209"/>
      <c r="L9" s="210" t="s">
        <v>228</v>
      </c>
      <c r="M9" s="211">
        <f>IF(K9&lt;&gt;"",L9-K9,0)</f>
        <v>0</v>
      </c>
      <c r="N9" s="212">
        <v>213.9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366</v>
      </c>
      <c r="B10" s="75" t="s">
        <v>228</v>
      </c>
      <c r="C10" s="76" t="s">
        <v>389</v>
      </c>
      <c r="D10" s="77" t="s">
        <v>391</v>
      </c>
      <c r="E10" s="78"/>
      <c r="F10" s="77"/>
      <c r="G10" s="208" t="s">
        <v>80</v>
      </c>
      <c r="H10" s="75"/>
      <c r="I10" s="77"/>
      <c r="J10" s="79">
        <v>164.62</v>
      </c>
      <c r="K10" s="209"/>
      <c r="L10" s="210" t="s">
        <v>228</v>
      </c>
      <c r="M10" s="211">
        <f>IF(K10&lt;&gt;"",L10-K10,0)</f>
        <v>0</v>
      </c>
      <c r="N10" s="212">
        <v>164.62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367</v>
      </c>
      <c r="B11" s="75" t="s">
        <v>228</v>
      </c>
      <c r="C11" s="76" t="s">
        <v>389</v>
      </c>
      <c r="D11" s="77" t="s">
        <v>390</v>
      </c>
      <c r="E11" s="78"/>
      <c r="F11" s="77"/>
      <c r="G11" s="208" t="s">
        <v>80</v>
      </c>
      <c r="H11" s="75"/>
      <c r="I11" s="77"/>
      <c r="J11" s="79">
        <v>127.45</v>
      </c>
      <c r="K11" s="209"/>
      <c r="L11" s="210" t="s">
        <v>228</v>
      </c>
      <c r="M11" s="211">
        <f>IF(K11&lt;&gt;"",L11-K11,0)</f>
        <v>0</v>
      </c>
      <c r="N11" s="212">
        <v>127.45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369</v>
      </c>
      <c r="B12" s="75" t="s">
        <v>228</v>
      </c>
      <c r="C12" s="76" t="s">
        <v>389</v>
      </c>
      <c r="D12" s="77" t="s">
        <v>392</v>
      </c>
      <c r="E12" s="78"/>
      <c r="F12" s="77"/>
      <c r="G12" s="208" t="s">
        <v>80</v>
      </c>
      <c r="H12" s="75"/>
      <c r="I12" s="77"/>
      <c r="J12" s="79">
        <v>89.76</v>
      </c>
      <c r="K12" s="209"/>
      <c r="L12" s="210" t="s">
        <v>228</v>
      </c>
      <c r="M12" s="211">
        <f>IF(K12&lt;&gt;"",L12-K12,0)</f>
        <v>0</v>
      </c>
      <c r="N12" s="212">
        <v>89.76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370</v>
      </c>
      <c r="B13" s="75" t="s">
        <v>228</v>
      </c>
      <c r="C13" s="76" t="s">
        <v>389</v>
      </c>
      <c r="D13" s="77" t="s">
        <v>393</v>
      </c>
      <c r="E13" s="78"/>
      <c r="F13" s="77"/>
      <c r="G13" s="208" t="s">
        <v>394</v>
      </c>
      <c r="H13" s="75"/>
      <c r="I13" s="77"/>
      <c r="J13" s="79">
        <v>49.3</v>
      </c>
      <c r="K13" s="209"/>
      <c r="L13" s="210" t="s">
        <v>228</v>
      </c>
      <c r="M13" s="211">
        <f>IF(K13&lt;&gt;"",L13-K13,0)</f>
        <v>0</v>
      </c>
      <c r="N13" s="212">
        <v>49.3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371</v>
      </c>
      <c r="B14" s="75" t="s">
        <v>228</v>
      </c>
      <c r="C14" s="76" t="s">
        <v>389</v>
      </c>
      <c r="D14" s="77" t="s">
        <v>395</v>
      </c>
      <c r="E14" s="78"/>
      <c r="F14" s="77"/>
      <c r="G14" s="208" t="s">
        <v>80</v>
      </c>
      <c r="H14" s="75"/>
      <c r="I14" s="77"/>
      <c r="J14" s="79">
        <v>203.45</v>
      </c>
      <c r="K14" s="209"/>
      <c r="L14" s="210" t="s">
        <v>228</v>
      </c>
      <c r="M14" s="211">
        <f>IF(K14&lt;&gt;"",L14-K14,0)</f>
        <v>0</v>
      </c>
      <c r="N14" s="212">
        <v>203.45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372</v>
      </c>
      <c r="B15" s="75" t="s">
        <v>228</v>
      </c>
      <c r="C15" s="76" t="s">
        <v>389</v>
      </c>
      <c r="D15" s="77" t="s">
        <v>396</v>
      </c>
      <c r="E15" s="78"/>
      <c r="F15" s="77"/>
      <c r="G15" s="208" t="s">
        <v>80</v>
      </c>
      <c r="H15" s="75"/>
      <c r="I15" s="77"/>
      <c r="J15" s="79">
        <v>98.77</v>
      </c>
      <c r="K15" s="209"/>
      <c r="L15" s="210" t="s">
        <v>228</v>
      </c>
      <c r="M15" s="211">
        <f>IF(K15&lt;&gt;"",L15-K15,0)</f>
        <v>0</v>
      </c>
      <c r="N15" s="212">
        <v>98.77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374</v>
      </c>
      <c r="B16" s="75" t="s">
        <v>117</v>
      </c>
      <c r="C16" s="76" t="s">
        <v>397</v>
      </c>
      <c r="D16" s="77" t="s">
        <v>398</v>
      </c>
      <c r="E16" s="78"/>
      <c r="F16" s="77"/>
      <c r="G16" s="208" t="s">
        <v>80</v>
      </c>
      <c r="H16" s="75"/>
      <c r="I16" s="77"/>
      <c r="J16" s="79">
        <v>502.8</v>
      </c>
      <c r="K16" s="209"/>
      <c r="L16" s="210" t="s">
        <v>117</v>
      </c>
      <c r="M16" s="211">
        <f>IF(K16&lt;&gt;"",L16-K16,0)</f>
        <v>0</v>
      </c>
      <c r="N16" s="212">
        <v>502.8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375</v>
      </c>
      <c r="B17" s="75" t="s">
        <v>117</v>
      </c>
      <c r="C17" s="76" t="s">
        <v>397</v>
      </c>
      <c r="D17" s="77" t="s">
        <v>399</v>
      </c>
      <c r="E17" s="78"/>
      <c r="F17" s="77"/>
      <c r="G17" s="208" t="s">
        <v>80</v>
      </c>
      <c r="H17" s="75"/>
      <c r="I17" s="77"/>
      <c r="J17" s="79">
        <v>116.89</v>
      </c>
      <c r="K17" s="209"/>
      <c r="L17" s="210" t="s">
        <v>117</v>
      </c>
      <c r="M17" s="211">
        <f>IF(K17&lt;&gt;"",L17-K17,0)</f>
        <v>0</v>
      </c>
      <c r="N17" s="212">
        <v>116.89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376</v>
      </c>
      <c r="B18" s="75" t="s">
        <v>117</v>
      </c>
      <c r="C18" s="76" t="s">
        <v>400</v>
      </c>
      <c r="D18" s="77" t="s">
        <v>401</v>
      </c>
      <c r="E18" s="78"/>
      <c r="F18" s="77"/>
      <c r="G18" s="208" t="s">
        <v>80</v>
      </c>
      <c r="H18" s="75"/>
      <c r="I18" s="77"/>
      <c r="J18" s="79">
        <v>447.67</v>
      </c>
      <c r="K18" s="209"/>
      <c r="L18" s="210" t="s">
        <v>117</v>
      </c>
      <c r="M18" s="211">
        <f>IF(K18&lt;&gt;"",L18-K18,0)</f>
        <v>0</v>
      </c>
      <c r="N18" s="212">
        <v>447.67</v>
      </c>
      <c r="O18" s="213">
        <f>IF(K18&lt;&gt;"",N18*M18,0)</f>
        <v>0</v>
      </c>
      <c r="P18">
        <f>IF(K18&lt;&gt;"",N18,0)</f>
        <v>0</v>
      </c>
    </row>
    <row r="19" spans="1:16" ht="12.75">
      <c r="A19" s="207">
        <v>377</v>
      </c>
      <c r="B19" s="75" t="s">
        <v>117</v>
      </c>
      <c r="C19" s="76" t="s">
        <v>400</v>
      </c>
      <c r="D19" s="77" t="s">
        <v>402</v>
      </c>
      <c r="E19" s="78"/>
      <c r="F19" s="77"/>
      <c r="G19" s="208" t="s">
        <v>80</v>
      </c>
      <c r="H19" s="75"/>
      <c r="I19" s="77"/>
      <c r="J19" s="79">
        <v>388.29</v>
      </c>
      <c r="K19" s="209"/>
      <c r="L19" s="210" t="s">
        <v>117</v>
      </c>
      <c r="M19" s="211">
        <f>IF(K19&lt;&gt;"",L19-K19,0)</f>
        <v>0</v>
      </c>
      <c r="N19" s="212">
        <v>388.29</v>
      </c>
      <c r="O19" s="213">
        <f>IF(K19&lt;&gt;"",N19*M19,0)</f>
        <v>0</v>
      </c>
      <c r="P19">
        <f>IF(K19&lt;&gt;"",N19,0)</f>
        <v>0</v>
      </c>
    </row>
    <row r="20" spans="1:16" ht="12.75">
      <c r="A20" s="207">
        <v>378</v>
      </c>
      <c r="B20" s="75" t="s">
        <v>117</v>
      </c>
      <c r="C20" s="76" t="s">
        <v>403</v>
      </c>
      <c r="D20" s="77" t="s">
        <v>404</v>
      </c>
      <c r="E20" s="78"/>
      <c r="F20" s="77"/>
      <c r="G20" s="208" t="s">
        <v>80</v>
      </c>
      <c r="H20" s="75"/>
      <c r="I20" s="77"/>
      <c r="J20" s="79">
        <v>7058.56</v>
      </c>
      <c r="K20" s="209"/>
      <c r="L20" s="210" t="s">
        <v>117</v>
      </c>
      <c r="M20" s="211">
        <f>IF(K20&lt;&gt;"",L20-K20,0)</f>
        <v>0</v>
      </c>
      <c r="N20" s="212">
        <v>7058.56</v>
      </c>
      <c r="O20" s="213">
        <f>IF(K20&lt;&gt;"",N20*M20,0)</f>
        <v>0</v>
      </c>
      <c r="P20">
        <f>IF(K20&lt;&gt;"",N20,0)</f>
        <v>0</v>
      </c>
    </row>
    <row r="21" spans="1:16" ht="12.75">
      <c r="A21" s="207">
        <v>379</v>
      </c>
      <c r="B21" s="75" t="s">
        <v>117</v>
      </c>
      <c r="C21" s="76" t="s">
        <v>403</v>
      </c>
      <c r="D21" s="77" t="s">
        <v>405</v>
      </c>
      <c r="E21" s="78"/>
      <c r="F21" s="77"/>
      <c r="G21" s="208" t="s">
        <v>80</v>
      </c>
      <c r="H21" s="75"/>
      <c r="I21" s="77"/>
      <c r="J21" s="79">
        <v>810.08</v>
      </c>
      <c r="K21" s="209"/>
      <c r="L21" s="210" t="s">
        <v>117</v>
      </c>
      <c r="M21" s="211">
        <f>IF(K21&lt;&gt;"",L21-K21,0)</f>
        <v>0</v>
      </c>
      <c r="N21" s="212">
        <v>810.08</v>
      </c>
      <c r="O21" s="213">
        <f>IF(K21&lt;&gt;"",N21*M21,0)</f>
        <v>0</v>
      </c>
      <c r="P21">
        <f>IF(K21&lt;&gt;"",N21,0)</f>
        <v>0</v>
      </c>
    </row>
    <row r="22" spans="1:16" ht="12.75">
      <c r="A22" s="207">
        <v>380</v>
      </c>
      <c r="B22" s="75" t="s">
        <v>117</v>
      </c>
      <c r="C22" s="76" t="s">
        <v>403</v>
      </c>
      <c r="D22" s="77" t="s">
        <v>405</v>
      </c>
      <c r="E22" s="78"/>
      <c r="F22" s="77"/>
      <c r="G22" s="208" t="s">
        <v>80</v>
      </c>
      <c r="H22" s="75"/>
      <c r="I22" s="77"/>
      <c r="J22" s="79">
        <v>810.09</v>
      </c>
      <c r="K22" s="209"/>
      <c r="L22" s="210" t="s">
        <v>117</v>
      </c>
      <c r="M22" s="211">
        <f>IF(K22&lt;&gt;"",L22-K22,0)</f>
        <v>0</v>
      </c>
      <c r="N22" s="212">
        <v>810.09</v>
      </c>
      <c r="O22" s="213">
        <f>IF(K22&lt;&gt;"",N22*M22,0)</f>
        <v>0</v>
      </c>
      <c r="P22">
        <f>IF(K22&lt;&gt;"",N22,0)</f>
        <v>0</v>
      </c>
    </row>
    <row r="23" spans="1:16" ht="12.75">
      <c r="A23" s="207">
        <v>381</v>
      </c>
      <c r="B23" s="75" t="s">
        <v>117</v>
      </c>
      <c r="C23" s="76" t="s">
        <v>403</v>
      </c>
      <c r="D23" s="77" t="s">
        <v>405</v>
      </c>
      <c r="E23" s="78"/>
      <c r="F23" s="77"/>
      <c r="G23" s="208" t="s">
        <v>80</v>
      </c>
      <c r="H23" s="75"/>
      <c r="I23" s="77"/>
      <c r="J23" s="79">
        <v>397.53</v>
      </c>
      <c r="K23" s="209"/>
      <c r="L23" s="210" t="s">
        <v>117</v>
      </c>
      <c r="M23" s="211">
        <f>IF(K23&lt;&gt;"",L23-K23,0)</f>
        <v>0</v>
      </c>
      <c r="N23" s="212">
        <v>397.53</v>
      </c>
      <c r="O23" s="213">
        <f>IF(K23&lt;&gt;"",N23*M23,0)</f>
        <v>0</v>
      </c>
      <c r="P23">
        <f>IF(K23&lt;&gt;"",N23,0)</f>
        <v>0</v>
      </c>
    </row>
    <row r="24" spans="1:16" ht="12.75">
      <c r="A24" s="207">
        <v>382</v>
      </c>
      <c r="B24" s="75" t="s">
        <v>117</v>
      </c>
      <c r="C24" s="76" t="s">
        <v>403</v>
      </c>
      <c r="D24" s="77" t="s">
        <v>405</v>
      </c>
      <c r="E24" s="78"/>
      <c r="F24" s="77"/>
      <c r="G24" s="208" t="s">
        <v>80</v>
      </c>
      <c r="H24" s="75"/>
      <c r="I24" s="77"/>
      <c r="J24" s="79">
        <v>397.54</v>
      </c>
      <c r="K24" s="209"/>
      <c r="L24" s="210" t="s">
        <v>117</v>
      </c>
      <c r="M24" s="211">
        <f>IF(K24&lt;&gt;"",L24-K24,0)</f>
        <v>0</v>
      </c>
      <c r="N24" s="212">
        <v>397.54</v>
      </c>
      <c r="O24" s="213">
        <f>IF(K24&lt;&gt;"",N24*M24,0)</f>
        <v>0</v>
      </c>
      <c r="P24">
        <f>IF(K24&lt;&gt;"",N24,0)</f>
        <v>0</v>
      </c>
    </row>
    <row r="25" spans="1:16" ht="12.75">
      <c r="A25" s="207">
        <v>383</v>
      </c>
      <c r="B25" s="75" t="s">
        <v>117</v>
      </c>
      <c r="C25" s="76" t="s">
        <v>403</v>
      </c>
      <c r="D25" s="77" t="s">
        <v>405</v>
      </c>
      <c r="E25" s="78"/>
      <c r="F25" s="77"/>
      <c r="G25" s="208" t="s">
        <v>80</v>
      </c>
      <c r="H25" s="75"/>
      <c r="I25" s="77"/>
      <c r="J25" s="79">
        <v>335.44</v>
      </c>
      <c r="K25" s="209"/>
      <c r="L25" s="210" t="s">
        <v>117</v>
      </c>
      <c r="M25" s="211">
        <f>IF(K25&lt;&gt;"",L25-K25,0)</f>
        <v>0</v>
      </c>
      <c r="N25" s="212">
        <v>335.44</v>
      </c>
      <c r="O25" s="213">
        <f>IF(K25&lt;&gt;"",N25*M25,0)</f>
        <v>0</v>
      </c>
      <c r="P25">
        <f>IF(K25&lt;&gt;"",N25,0)</f>
        <v>0</v>
      </c>
    </row>
    <row r="26" spans="1:16" ht="12.75">
      <c r="A26" s="207">
        <v>384</v>
      </c>
      <c r="B26" s="75" t="s">
        <v>117</v>
      </c>
      <c r="C26" s="76" t="s">
        <v>403</v>
      </c>
      <c r="D26" s="77" t="s">
        <v>405</v>
      </c>
      <c r="E26" s="78"/>
      <c r="F26" s="77"/>
      <c r="G26" s="208" t="s">
        <v>80</v>
      </c>
      <c r="H26" s="75"/>
      <c r="I26" s="77"/>
      <c r="J26" s="79">
        <v>121.94</v>
      </c>
      <c r="K26" s="209"/>
      <c r="L26" s="210" t="s">
        <v>117</v>
      </c>
      <c r="M26" s="211">
        <f>IF(K26&lt;&gt;"",L26-K26,0)</f>
        <v>0</v>
      </c>
      <c r="N26" s="212">
        <v>121.94</v>
      </c>
      <c r="O26" s="213">
        <f>IF(K26&lt;&gt;"",N26*M26,0)</f>
        <v>0</v>
      </c>
      <c r="P26">
        <f>IF(K26&lt;&gt;"",N26,0)</f>
        <v>0</v>
      </c>
    </row>
    <row r="27" spans="1:16" ht="12.75">
      <c r="A27" s="207">
        <v>385</v>
      </c>
      <c r="B27" s="75" t="s">
        <v>117</v>
      </c>
      <c r="C27" s="76" t="s">
        <v>403</v>
      </c>
      <c r="D27" s="77" t="s">
        <v>405</v>
      </c>
      <c r="E27" s="78"/>
      <c r="F27" s="77"/>
      <c r="G27" s="208" t="s">
        <v>80</v>
      </c>
      <c r="H27" s="75"/>
      <c r="I27" s="77"/>
      <c r="J27" s="79">
        <v>187.54</v>
      </c>
      <c r="K27" s="209"/>
      <c r="L27" s="210" t="s">
        <v>117</v>
      </c>
      <c r="M27" s="211">
        <f>IF(K27&lt;&gt;"",L27-K27,0)</f>
        <v>0</v>
      </c>
      <c r="N27" s="212">
        <v>187.54</v>
      </c>
      <c r="O27" s="213">
        <f>IF(K27&lt;&gt;"",N27*M27,0)</f>
        <v>0</v>
      </c>
      <c r="P27">
        <f>IF(K27&lt;&gt;"",N27,0)</f>
        <v>0</v>
      </c>
    </row>
    <row r="28" spans="1:16" ht="12.75">
      <c r="A28" s="207">
        <v>386</v>
      </c>
      <c r="B28" s="75" t="s">
        <v>117</v>
      </c>
      <c r="C28" s="76" t="s">
        <v>403</v>
      </c>
      <c r="D28" s="77" t="s">
        <v>405</v>
      </c>
      <c r="E28" s="78"/>
      <c r="F28" s="77"/>
      <c r="G28" s="208" t="s">
        <v>80</v>
      </c>
      <c r="H28" s="75"/>
      <c r="I28" s="77"/>
      <c r="J28" s="79">
        <v>482.29</v>
      </c>
      <c r="K28" s="209"/>
      <c r="L28" s="210" t="s">
        <v>117</v>
      </c>
      <c r="M28" s="211">
        <f>IF(K28&lt;&gt;"",L28-K28,0)</f>
        <v>0</v>
      </c>
      <c r="N28" s="212">
        <v>482.29</v>
      </c>
      <c r="O28" s="213">
        <f>IF(K28&lt;&gt;"",N28*M28,0)</f>
        <v>0</v>
      </c>
      <c r="P28">
        <f>IF(K28&lt;&gt;"",N28,0)</f>
        <v>0</v>
      </c>
    </row>
    <row r="29" spans="1:16" ht="12.75">
      <c r="A29" s="207">
        <v>387</v>
      </c>
      <c r="B29" s="75" t="s">
        <v>117</v>
      </c>
      <c r="C29" s="76" t="s">
        <v>403</v>
      </c>
      <c r="D29" s="77" t="s">
        <v>405</v>
      </c>
      <c r="E29" s="78"/>
      <c r="F29" s="77"/>
      <c r="G29" s="208" t="s">
        <v>80</v>
      </c>
      <c r="H29" s="75"/>
      <c r="I29" s="77"/>
      <c r="J29" s="79">
        <v>215.3</v>
      </c>
      <c r="K29" s="209"/>
      <c r="L29" s="210" t="s">
        <v>117</v>
      </c>
      <c r="M29" s="211">
        <f>IF(K29&lt;&gt;"",L29-K29,0)</f>
        <v>0</v>
      </c>
      <c r="N29" s="212">
        <v>215.3</v>
      </c>
      <c r="O29" s="213">
        <f>IF(K29&lt;&gt;"",N29*M29,0)</f>
        <v>0</v>
      </c>
      <c r="P29">
        <f>IF(K29&lt;&gt;"",N29,0)</f>
        <v>0</v>
      </c>
    </row>
    <row r="30" spans="1:16" ht="12.75">
      <c r="A30" s="207">
        <v>425</v>
      </c>
      <c r="B30" s="75" t="s">
        <v>291</v>
      </c>
      <c r="C30" s="76" t="s">
        <v>406</v>
      </c>
      <c r="D30" s="77" t="s">
        <v>407</v>
      </c>
      <c r="E30" s="78"/>
      <c r="F30" s="77"/>
      <c r="G30" s="208" t="s">
        <v>408</v>
      </c>
      <c r="H30" s="75"/>
      <c r="I30" s="77"/>
      <c r="J30" s="79">
        <v>1056</v>
      </c>
      <c r="K30" s="209"/>
      <c r="L30" s="210" t="s">
        <v>291</v>
      </c>
      <c r="M30" s="211">
        <f>IF(K30&lt;&gt;"",L30-K30,0)</f>
        <v>0</v>
      </c>
      <c r="N30" s="212">
        <v>1056</v>
      </c>
      <c r="O30" s="213">
        <f>IF(K30&lt;&gt;"",N30*M30,0)</f>
        <v>0</v>
      </c>
      <c r="P30">
        <f>IF(K30&lt;&gt;"",N30,0)</f>
        <v>0</v>
      </c>
    </row>
    <row r="31" spans="1:16" ht="12.75">
      <c r="A31" s="207">
        <v>426</v>
      </c>
      <c r="B31" s="75" t="s">
        <v>291</v>
      </c>
      <c r="C31" s="76" t="s">
        <v>409</v>
      </c>
      <c r="D31" s="77" t="s">
        <v>410</v>
      </c>
      <c r="E31" s="78"/>
      <c r="F31" s="77"/>
      <c r="G31" s="208" t="s">
        <v>394</v>
      </c>
      <c r="H31" s="75"/>
      <c r="I31" s="77"/>
      <c r="J31" s="79">
        <v>580</v>
      </c>
      <c r="K31" s="209"/>
      <c r="L31" s="210" t="s">
        <v>291</v>
      </c>
      <c r="M31" s="211">
        <f>IF(K31&lt;&gt;"",L31-K31,0)</f>
        <v>0</v>
      </c>
      <c r="N31" s="212">
        <v>580</v>
      </c>
      <c r="O31" s="213">
        <f>IF(K31&lt;&gt;"",N31*M31,0)</f>
        <v>0</v>
      </c>
      <c r="P31">
        <f>IF(K31&lt;&gt;"",N31,0)</f>
        <v>0</v>
      </c>
    </row>
    <row r="32" spans="1:16" ht="12.75">
      <c r="A32" s="207">
        <v>427</v>
      </c>
      <c r="B32" s="75" t="s">
        <v>291</v>
      </c>
      <c r="C32" s="76" t="s">
        <v>411</v>
      </c>
      <c r="D32" s="77" t="s">
        <v>412</v>
      </c>
      <c r="E32" s="78"/>
      <c r="F32" s="77"/>
      <c r="G32" s="208" t="s">
        <v>80</v>
      </c>
      <c r="H32" s="75"/>
      <c r="I32" s="77"/>
      <c r="J32" s="79">
        <v>1162.02</v>
      </c>
      <c r="K32" s="209"/>
      <c r="L32" s="210" t="s">
        <v>291</v>
      </c>
      <c r="M32" s="211">
        <f>IF(K32&lt;&gt;"",L32-K32,0)</f>
        <v>0</v>
      </c>
      <c r="N32" s="212">
        <v>1162.02</v>
      </c>
      <c r="O32" s="213">
        <f>IF(K32&lt;&gt;"",N32*M32,0)</f>
        <v>0</v>
      </c>
      <c r="P32">
        <f>IF(K32&lt;&gt;"",N32,0)</f>
        <v>0</v>
      </c>
    </row>
    <row r="33" spans="1:16" ht="12.75">
      <c r="A33" s="207">
        <v>428</v>
      </c>
      <c r="B33" s="75" t="s">
        <v>291</v>
      </c>
      <c r="C33" s="76" t="s">
        <v>413</v>
      </c>
      <c r="D33" s="77" t="s">
        <v>414</v>
      </c>
      <c r="E33" s="78"/>
      <c r="F33" s="77"/>
      <c r="G33" s="208" t="s">
        <v>80</v>
      </c>
      <c r="H33" s="75"/>
      <c r="I33" s="77"/>
      <c r="J33" s="79">
        <v>300</v>
      </c>
      <c r="K33" s="209"/>
      <c r="L33" s="210" t="s">
        <v>291</v>
      </c>
      <c r="M33" s="211">
        <f>IF(K33&lt;&gt;"",L33-K33,0)</f>
        <v>0</v>
      </c>
      <c r="N33" s="212">
        <v>300</v>
      </c>
      <c r="O33" s="213">
        <f>IF(K33&lt;&gt;"",N33*M33,0)</f>
        <v>0</v>
      </c>
      <c r="P33">
        <f>IF(K33&lt;&gt;"",N33,0)</f>
        <v>0</v>
      </c>
    </row>
    <row r="34" spans="1:16" ht="12.75">
      <c r="A34" s="207">
        <v>429</v>
      </c>
      <c r="B34" s="75" t="s">
        <v>291</v>
      </c>
      <c r="C34" s="76" t="s">
        <v>413</v>
      </c>
      <c r="D34" s="77" t="s">
        <v>415</v>
      </c>
      <c r="E34" s="78"/>
      <c r="F34" s="77"/>
      <c r="G34" s="208" t="s">
        <v>80</v>
      </c>
      <c r="H34" s="75"/>
      <c r="I34" s="77"/>
      <c r="J34" s="79">
        <v>350</v>
      </c>
      <c r="K34" s="209"/>
      <c r="L34" s="210" t="s">
        <v>291</v>
      </c>
      <c r="M34" s="211">
        <f>IF(K34&lt;&gt;"",L34-K34,0)</f>
        <v>0</v>
      </c>
      <c r="N34" s="212">
        <v>350</v>
      </c>
      <c r="O34" s="213">
        <f>IF(K34&lt;&gt;"",N34*M34,0)</f>
        <v>0</v>
      </c>
      <c r="P34">
        <f>IF(K34&lt;&gt;"",N34,0)</f>
        <v>0</v>
      </c>
    </row>
    <row r="35" spans="1:16" ht="12.75">
      <c r="A35" s="207">
        <v>430</v>
      </c>
      <c r="B35" s="75" t="s">
        <v>291</v>
      </c>
      <c r="C35" s="76" t="s">
        <v>416</v>
      </c>
      <c r="D35" s="77" t="s">
        <v>417</v>
      </c>
      <c r="E35" s="78"/>
      <c r="F35" s="77"/>
      <c r="G35" s="208" t="s">
        <v>80</v>
      </c>
      <c r="H35" s="75"/>
      <c r="I35" s="77"/>
      <c r="J35" s="79">
        <v>600</v>
      </c>
      <c r="K35" s="209"/>
      <c r="L35" s="210" t="s">
        <v>291</v>
      </c>
      <c r="M35" s="211">
        <f>IF(K35&lt;&gt;"",L35-K35,0)</f>
        <v>0</v>
      </c>
      <c r="N35" s="212">
        <v>600</v>
      </c>
      <c r="O35" s="213">
        <f>IF(K35&lt;&gt;"",N35*M35,0)</f>
        <v>0</v>
      </c>
      <c r="P35">
        <f>IF(K35&lt;&gt;"",N35,0)</f>
        <v>0</v>
      </c>
    </row>
    <row r="36" spans="1:16" ht="12.75">
      <c r="A36" s="207">
        <v>431</v>
      </c>
      <c r="B36" s="75" t="s">
        <v>291</v>
      </c>
      <c r="C36" s="76" t="s">
        <v>418</v>
      </c>
      <c r="D36" s="77" t="s">
        <v>417</v>
      </c>
      <c r="E36" s="78"/>
      <c r="F36" s="77"/>
      <c r="G36" s="208" t="s">
        <v>80</v>
      </c>
      <c r="H36" s="75"/>
      <c r="I36" s="77"/>
      <c r="J36" s="79">
        <v>3000</v>
      </c>
      <c r="K36" s="209"/>
      <c r="L36" s="210" t="s">
        <v>291</v>
      </c>
      <c r="M36" s="211">
        <f>IF(K36&lt;&gt;"",L36-K36,0)</f>
        <v>0</v>
      </c>
      <c r="N36" s="212">
        <v>3000</v>
      </c>
      <c r="O36" s="213">
        <f>IF(K36&lt;&gt;"",N36*M36,0)</f>
        <v>0</v>
      </c>
      <c r="P36">
        <f>IF(K36&lt;&gt;"",N36,0)</f>
        <v>0</v>
      </c>
    </row>
    <row r="37" spans="1:16" ht="12.75">
      <c r="A37" s="207">
        <v>432</v>
      </c>
      <c r="B37" s="75" t="s">
        <v>291</v>
      </c>
      <c r="C37" s="76" t="s">
        <v>419</v>
      </c>
      <c r="D37" s="77" t="s">
        <v>417</v>
      </c>
      <c r="E37" s="78"/>
      <c r="F37" s="77"/>
      <c r="G37" s="208" t="s">
        <v>80</v>
      </c>
      <c r="H37" s="75"/>
      <c r="I37" s="77"/>
      <c r="J37" s="79">
        <v>250</v>
      </c>
      <c r="K37" s="209"/>
      <c r="L37" s="210" t="s">
        <v>291</v>
      </c>
      <c r="M37" s="211">
        <f>IF(K37&lt;&gt;"",L37-K37,0)</f>
        <v>0</v>
      </c>
      <c r="N37" s="212">
        <v>250</v>
      </c>
      <c r="O37" s="213">
        <f>IF(K37&lt;&gt;"",N37*M37,0)</f>
        <v>0</v>
      </c>
      <c r="P37">
        <f>IF(K37&lt;&gt;"",N37,0)</f>
        <v>0</v>
      </c>
    </row>
    <row r="38" spans="1:16" ht="12.75">
      <c r="A38" s="207">
        <v>433</v>
      </c>
      <c r="B38" s="75" t="s">
        <v>291</v>
      </c>
      <c r="C38" s="76" t="s">
        <v>413</v>
      </c>
      <c r="D38" s="77" t="s">
        <v>417</v>
      </c>
      <c r="E38" s="78"/>
      <c r="F38" s="77"/>
      <c r="G38" s="208" t="s">
        <v>80</v>
      </c>
      <c r="H38" s="75"/>
      <c r="I38" s="77"/>
      <c r="J38" s="79">
        <v>500</v>
      </c>
      <c r="K38" s="209"/>
      <c r="L38" s="210" t="s">
        <v>291</v>
      </c>
      <c r="M38" s="211">
        <f>IF(K38&lt;&gt;"",L38-K38,0)</f>
        <v>0</v>
      </c>
      <c r="N38" s="212">
        <v>500</v>
      </c>
      <c r="O38" s="213">
        <f>IF(K38&lt;&gt;"",N38*M38,0)</f>
        <v>0</v>
      </c>
      <c r="P38">
        <f>IF(K38&lt;&gt;"",N38,0)</f>
        <v>0</v>
      </c>
    </row>
    <row r="39" spans="1:16" ht="12.75">
      <c r="A39" s="207">
        <v>434</v>
      </c>
      <c r="B39" s="75" t="s">
        <v>291</v>
      </c>
      <c r="C39" s="76" t="s">
        <v>420</v>
      </c>
      <c r="D39" s="77" t="s">
        <v>417</v>
      </c>
      <c r="E39" s="78"/>
      <c r="F39" s="77"/>
      <c r="G39" s="208" t="s">
        <v>80</v>
      </c>
      <c r="H39" s="75"/>
      <c r="I39" s="77"/>
      <c r="J39" s="79">
        <v>200</v>
      </c>
      <c r="K39" s="209"/>
      <c r="L39" s="210" t="s">
        <v>291</v>
      </c>
      <c r="M39" s="211">
        <f>IF(K39&lt;&gt;"",L39-K39,0)</f>
        <v>0</v>
      </c>
      <c r="N39" s="212">
        <v>200</v>
      </c>
      <c r="O39" s="213">
        <f>IF(K39&lt;&gt;"",N39*M39,0)</f>
        <v>0</v>
      </c>
      <c r="P39">
        <f>IF(K39&lt;&gt;"",N39,0)</f>
        <v>0</v>
      </c>
    </row>
    <row r="40" spans="1:16" ht="12.75">
      <c r="A40" s="207">
        <v>435</v>
      </c>
      <c r="B40" s="75" t="s">
        <v>291</v>
      </c>
      <c r="C40" s="76" t="s">
        <v>416</v>
      </c>
      <c r="D40" s="77" t="s">
        <v>421</v>
      </c>
      <c r="E40" s="78"/>
      <c r="F40" s="77"/>
      <c r="G40" s="208" t="s">
        <v>80</v>
      </c>
      <c r="H40" s="75"/>
      <c r="I40" s="77"/>
      <c r="J40" s="79">
        <v>800</v>
      </c>
      <c r="K40" s="209"/>
      <c r="L40" s="210" t="s">
        <v>291</v>
      </c>
      <c r="M40" s="211">
        <f>IF(K40&lt;&gt;"",L40-K40,0)</f>
        <v>0</v>
      </c>
      <c r="N40" s="212">
        <v>800</v>
      </c>
      <c r="O40" s="213">
        <f>IF(K40&lt;&gt;"",N40*M40,0)</f>
        <v>0</v>
      </c>
      <c r="P40">
        <f>IF(K40&lt;&gt;"",N40,0)</f>
        <v>0</v>
      </c>
    </row>
    <row r="41" spans="1:16" ht="12.75">
      <c r="A41" s="207">
        <v>436</v>
      </c>
      <c r="B41" s="75" t="s">
        <v>291</v>
      </c>
      <c r="C41" s="76" t="s">
        <v>422</v>
      </c>
      <c r="D41" s="77" t="s">
        <v>421</v>
      </c>
      <c r="E41" s="78"/>
      <c r="F41" s="77"/>
      <c r="G41" s="208" t="s">
        <v>80</v>
      </c>
      <c r="H41" s="75"/>
      <c r="I41" s="77"/>
      <c r="J41" s="79">
        <v>100</v>
      </c>
      <c r="K41" s="209"/>
      <c r="L41" s="210" t="s">
        <v>291</v>
      </c>
      <c r="M41" s="211">
        <f>IF(K41&lt;&gt;"",L41-K41,0)</f>
        <v>0</v>
      </c>
      <c r="N41" s="212">
        <v>100</v>
      </c>
      <c r="O41" s="213">
        <f>IF(K41&lt;&gt;"",N41*M41,0)</f>
        <v>0</v>
      </c>
      <c r="P41">
        <f>IF(K41&lt;&gt;"",N41,0)</f>
        <v>0</v>
      </c>
    </row>
    <row r="42" spans="1:16" ht="12.75">
      <c r="A42" s="207">
        <v>437</v>
      </c>
      <c r="B42" s="75" t="s">
        <v>291</v>
      </c>
      <c r="C42" s="76" t="s">
        <v>423</v>
      </c>
      <c r="D42" s="77" t="s">
        <v>421</v>
      </c>
      <c r="E42" s="78"/>
      <c r="F42" s="77"/>
      <c r="G42" s="208" t="s">
        <v>80</v>
      </c>
      <c r="H42" s="75"/>
      <c r="I42" s="77"/>
      <c r="J42" s="79">
        <v>250</v>
      </c>
      <c r="K42" s="209"/>
      <c r="L42" s="210" t="s">
        <v>291</v>
      </c>
      <c r="M42" s="211">
        <f>IF(K42&lt;&gt;"",L42-K42,0)</f>
        <v>0</v>
      </c>
      <c r="N42" s="212">
        <v>250</v>
      </c>
      <c r="O42" s="213">
        <f>IF(K42&lt;&gt;"",N42*M42,0)</f>
        <v>0</v>
      </c>
      <c r="P42">
        <f>IF(K42&lt;&gt;"",N42,0)</f>
        <v>0</v>
      </c>
    </row>
    <row r="43" spans="1:16" ht="12.75">
      <c r="A43" s="207">
        <v>438</v>
      </c>
      <c r="B43" s="75" t="s">
        <v>291</v>
      </c>
      <c r="C43" s="76" t="s">
        <v>416</v>
      </c>
      <c r="D43" s="77" t="s">
        <v>424</v>
      </c>
      <c r="E43" s="78"/>
      <c r="F43" s="77"/>
      <c r="G43" s="208" t="s">
        <v>80</v>
      </c>
      <c r="H43" s="75"/>
      <c r="I43" s="77"/>
      <c r="J43" s="79">
        <v>400</v>
      </c>
      <c r="K43" s="209"/>
      <c r="L43" s="210" t="s">
        <v>291</v>
      </c>
      <c r="M43" s="211">
        <f>IF(K43&lt;&gt;"",L43-K43,0)</f>
        <v>0</v>
      </c>
      <c r="N43" s="212">
        <v>400</v>
      </c>
      <c r="O43" s="213">
        <f>IF(K43&lt;&gt;"",N43*M43,0)</f>
        <v>0</v>
      </c>
      <c r="P43">
        <f>IF(K43&lt;&gt;"",N43,0)</f>
        <v>0</v>
      </c>
    </row>
    <row r="44" spans="1:16" ht="12.75">
      <c r="A44" s="207">
        <v>439</v>
      </c>
      <c r="B44" s="75" t="s">
        <v>291</v>
      </c>
      <c r="C44" s="76" t="s">
        <v>413</v>
      </c>
      <c r="D44" s="77" t="s">
        <v>425</v>
      </c>
      <c r="E44" s="78"/>
      <c r="F44" s="77"/>
      <c r="G44" s="208" t="s">
        <v>80</v>
      </c>
      <c r="H44" s="75"/>
      <c r="I44" s="77"/>
      <c r="J44" s="79">
        <v>300</v>
      </c>
      <c r="K44" s="209"/>
      <c r="L44" s="210" t="s">
        <v>291</v>
      </c>
      <c r="M44" s="211">
        <f>IF(K44&lt;&gt;"",L44-K44,0)</f>
        <v>0</v>
      </c>
      <c r="N44" s="212">
        <v>300</v>
      </c>
      <c r="O44" s="213">
        <f>IF(K44&lt;&gt;"",N44*M44,0)</f>
        <v>0</v>
      </c>
      <c r="P44">
        <f>IF(K44&lt;&gt;"",N44,0)</f>
        <v>0</v>
      </c>
    </row>
    <row r="45" spans="1:16" ht="12.75">
      <c r="A45" s="207">
        <v>449</v>
      </c>
      <c r="B45" s="75" t="s">
        <v>199</v>
      </c>
      <c r="C45" s="76" t="s">
        <v>406</v>
      </c>
      <c r="D45" s="77" t="s">
        <v>426</v>
      </c>
      <c r="E45" s="78"/>
      <c r="F45" s="77"/>
      <c r="G45" s="208" t="s">
        <v>408</v>
      </c>
      <c r="H45" s="75"/>
      <c r="I45" s="77"/>
      <c r="J45" s="79">
        <v>1056</v>
      </c>
      <c r="K45" s="209"/>
      <c r="L45" s="210" t="s">
        <v>199</v>
      </c>
      <c r="M45" s="211">
        <f>IF(K45&lt;&gt;"",L45-K45,0)</f>
        <v>0</v>
      </c>
      <c r="N45" s="212">
        <v>1056</v>
      </c>
      <c r="O45" s="213">
        <f>IF(K45&lt;&gt;"",N45*M45,0)</f>
        <v>0</v>
      </c>
      <c r="P45">
        <f>IF(K45&lt;&gt;"",N45,0)</f>
        <v>0</v>
      </c>
    </row>
    <row r="46" spans="1:16" ht="12.75">
      <c r="A46" s="207">
        <v>450</v>
      </c>
      <c r="B46" s="75" t="s">
        <v>199</v>
      </c>
      <c r="C46" s="76" t="s">
        <v>409</v>
      </c>
      <c r="D46" s="77" t="s">
        <v>427</v>
      </c>
      <c r="E46" s="78"/>
      <c r="F46" s="77"/>
      <c r="G46" s="208" t="s">
        <v>394</v>
      </c>
      <c r="H46" s="75"/>
      <c r="I46" s="77"/>
      <c r="J46" s="79">
        <v>580</v>
      </c>
      <c r="K46" s="209"/>
      <c r="L46" s="210" t="s">
        <v>199</v>
      </c>
      <c r="M46" s="211">
        <f>IF(K46&lt;&gt;"",L46-K46,0)</f>
        <v>0</v>
      </c>
      <c r="N46" s="212">
        <v>580</v>
      </c>
      <c r="O46" s="213">
        <f>IF(K46&lt;&gt;"",N46*M46,0)</f>
        <v>0</v>
      </c>
      <c r="P46">
        <f>IF(K46&lt;&gt;"",N46,0)</f>
        <v>0</v>
      </c>
    </row>
    <row r="47" spans="1:16" ht="12.75">
      <c r="A47" s="207">
        <v>451</v>
      </c>
      <c r="B47" s="75" t="s">
        <v>199</v>
      </c>
      <c r="C47" s="76" t="s">
        <v>411</v>
      </c>
      <c r="D47" s="77" t="s">
        <v>428</v>
      </c>
      <c r="E47" s="78"/>
      <c r="F47" s="77"/>
      <c r="G47" s="208" t="s">
        <v>80</v>
      </c>
      <c r="H47" s="75"/>
      <c r="I47" s="77"/>
      <c r="J47" s="79">
        <v>1162.02</v>
      </c>
      <c r="K47" s="209"/>
      <c r="L47" s="210" t="s">
        <v>199</v>
      </c>
      <c r="M47" s="211">
        <f>IF(K47&lt;&gt;"",L47-K47,0)</f>
        <v>0</v>
      </c>
      <c r="N47" s="212">
        <v>1162.02</v>
      </c>
      <c r="O47" s="213">
        <f>IF(K47&lt;&gt;"",N47*M47,0)</f>
        <v>0</v>
      </c>
      <c r="P47">
        <f>IF(K47&lt;&gt;"",N47,0)</f>
        <v>0</v>
      </c>
    </row>
    <row r="48" spans="1:16" ht="12.75">
      <c r="A48" s="207">
        <v>452</v>
      </c>
      <c r="B48" s="75" t="s">
        <v>300</v>
      </c>
      <c r="C48" s="76" t="s">
        <v>429</v>
      </c>
      <c r="D48" s="77" t="s">
        <v>430</v>
      </c>
      <c r="E48" s="78"/>
      <c r="F48" s="77"/>
      <c r="G48" s="208" t="s">
        <v>80</v>
      </c>
      <c r="H48" s="75"/>
      <c r="I48" s="77"/>
      <c r="J48" s="79">
        <v>400</v>
      </c>
      <c r="K48" s="209"/>
      <c r="L48" s="210" t="s">
        <v>300</v>
      </c>
      <c r="M48" s="211">
        <f>IF(K48&lt;&gt;"",L48-K48,0)</f>
        <v>0</v>
      </c>
      <c r="N48" s="212">
        <v>400</v>
      </c>
      <c r="O48" s="213">
        <f>IF(K48&lt;&gt;"",N48*M48,0)</f>
        <v>0</v>
      </c>
      <c r="P48">
        <f>IF(K48&lt;&gt;"",N48,0)</f>
        <v>0</v>
      </c>
    </row>
    <row r="49" spans="1:16" ht="12.75">
      <c r="A49" s="207">
        <v>453</v>
      </c>
      <c r="B49" s="75" t="s">
        <v>300</v>
      </c>
      <c r="C49" s="76" t="s">
        <v>431</v>
      </c>
      <c r="D49" s="77" t="s">
        <v>430</v>
      </c>
      <c r="E49" s="78"/>
      <c r="F49" s="77"/>
      <c r="G49" s="208" t="s">
        <v>80</v>
      </c>
      <c r="H49" s="75"/>
      <c r="I49" s="77"/>
      <c r="J49" s="79">
        <v>400</v>
      </c>
      <c r="K49" s="209"/>
      <c r="L49" s="210" t="s">
        <v>300</v>
      </c>
      <c r="M49" s="211">
        <f>IF(K49&lt;&gt;"",L49-K49,0)</f>
        <v>0</v>
      </c>
      <c r="N49" s="212">
        <v>400</v>
      </c>
      <c r="O49" s="213">
        <f>IF(K49&lt;&gt;"",N49*M49,0)</f>
        <v>0</v>
      </c>
      <c r="P49">
        <f>IF(K49&lt;&gt;"",N49,0)</f>
        <v>0</v>
      </c>
    </row>
    <row r="50" spans="1:16" ht="12.75">
      <c r="A50" s="207">
        <v>466</v>
      </c>
      <c r="B50" s="75" t="s">
        <v>147</v>
      </c>
      <c r="C50" s="76" t="s">
        <v>389</v>
      </c>
      <c r="D50" s="77" t="s">
        <v>432</v>
      </c>
      <c r="E50" s="78"/>
      <c r="F50" s="77"/>
      <c r="G50" s="208" t="s">
        <v>80</v>
      </c>
      <c r="H50" s="75"/>
      <c r="I50" s="77"/>
      <c r="J50" s="79">
        <v>213.9</v>
      </c>
      <c r="K50" s="209"/>
      <c r="L50" s="210" t="s">
        <v>147</v>
      </c>
      <c r="M50" s="211">
        <f>IF(K50&lt;&gt;"",L50-K50,0)</f>
        <v>0</v>
      </c>
      <c r="N50" s="212">
        <v>213.9</v>
      </c>
      <c r="O50" s="213">
        <f>IF(K50&lt;&gt;"",N50*M50,0)</f>
        <v>0</v>
      </c>
      <c r="P50">
        <f>IF(K50&lt;&gt;"",N50,0)</f>
        <v>0</v>
      </c>
    </row>
    <row r="51" spans="1:16" ht="12.75">
      <c r="A51" s="207">
        <v>467</v>
      </c>
      <c r="B51" s="75" t="s">
        <v>147</v>
      </c>
      <c r="C51" s="76" t="s">
        <v>389</v>
      </c>
      <c r="D51" s="77" t="s">
        <v>432</v>
      </c>
      <c r="E51" s="78"/>
      <c r="F51" s="77"/>
      <c r="G51" s="208" t="s">
        <v>80</v>
      </c>
      <c r="H51" s="75"/>
      <c r="I51" s="77"/>
      <c r="J51" s="79">
        <v>127.45</v>
      </c>
      <c r="K51" s="209"/>
      <c r="L51" s="210" t="s">
        <v>147</v>
      </c>
      <c r="M51" s="211">
        <f>IF(K51&lt;&gt;"",L51-K51,0)</f>
        <v>0</v>
      </c>
      <c r="N51" s="212">
        <v>127.45</v>
      </c>
      <c r="O51" s="213">
        <f>IF(K51&lt;&gt;"",N51*M51,0)</f>
        <v>0</v>
      </c>
      <c r="P51">
        <f>IF(K51&lt;&gt;"",N51,0)</f>
        <v>0</v>
      </c>
    </row>
    <row r="52" spans="1:16" ht="12.75">
      <c r="A52" s="207">
        <v>469</v>
      </c>
      <c r="B52" s="75" t="s">
        <v>147</v>
      </c>
      <c r="C52" s="76" t="s">
        <v>406</v>
      </c>
      <c r="D52" s="77" t="s">
        <v>433</v>
      </c>
      <c r="E52" s="78"/>
      <c r="F52" s="77"/>
      <c r="G52" s="208" t="s">
        <v>408</v>
      </c>
      <c r="H52" s="75"/>
      <c r="I52" s="77"/>
      <c r="J52" s="79">
        <v>89.76</v>
      </c>
      <c r="K52" s="209"/>
      <c r="L52" s="210" t="s">
        <v>147</v>
      </c>
      <c r="M52" s="211">
        <f>IF(K52&lt;&gt;"",L52-K52,0)</f>
        <v>0</v>
      </c>
      <c r="N52" s="212">
        <v>89.76</v>
      </c>
      <c r="O52" s="213">
        <f>IF(K52&lt;&gt;"",N52*M52,0)</f>
        <v>0</v>
      </c>
      <c r="P52">
        <f>IF(K52&lt;&gt;"",N52,0)</f>
        <v>0</v>
      </c>
    </row>
    <row r="53" spans="1:16" ht="12.75">
      <c r="A53" s="207">
        <v>470</v>
      </c>
      <c r="B53" s="75" t="s">
        <v>147</v>
      </c>
      <c r="C53" s="76" t="s">
        <v>389</v>
      </c>
      <c r="D53" s="77" t="s">
        <v>434</v>
      </c>
      <c r="E53" s="78"/>
      <c r="F53" s="77"/>
      <c r="G53" s="208" t="s">
        <v>394</v>
      </c>
      <c r="H53" s="75"/>
      <c r="I53" s="77"/>
      <c r="J53" s="79">
        <v>49.3</v>
      </c>
      <c r="K53" s="209"/>
      <c r="L53" s="210" t="s">
        <v>147</v>
      </c>
      <c r="M53" s="211">
        <f>IF(K53&lt;&gt;"",L53-K53,0)</f>
        <v>0</v>
      </c>
      <c r="N53" s="212">
        <v>49.3</v>
      </c>
      <c r="O53" s="213">
        <f>IF(K53&lt;&gt;"",N53*M53,0)</f>
        <v>0</v>
      </c>
      <c r="P53">
        <f>IF(K53&lt;&gt;"",N53,0)</f>
        <v>0</v>
      </c>
    </row>
    <row r="54" spans="1:16" ht="12.75">
      <c r="A54" s="207">
        <v>471</v>
      </c>
      <c r="B54" s="75" t="s">
        <v>147</v>
      </c>
      <c r="C54" s="76" t="s">
        <v>389</v>
      </c>
      <c r="D54" s="77" t="s">
        <v>435</v>
      </c>
      <c r="E54" s="78"/>
      <c r="F54" s="77"/>
      <c r="G54" s="208" t="s">
        <v>80</v>
      </c>
      <c r="H54" s="75"/>
      <c r="I54" s="77"/>
      <c r="J54" s="79">
        <v>98.77</v>
      </c>
      <c r="K54" s="209"/>
      <c r="L54" s="210" t="s">
        <v>147</v>
      </c>
      <c r="M54" s="211">
        <f>IF(K54&lt;&gt;"",L54-K54,0)</f>
        <v>0</v>
      </c>
      <c r="N54" s="212">
        <v>98.77</v>
      </c>
      <c r="O54" s="213">
        <f>IF(K54&lt;&gt;"",N54*M54,0)</f>
        <v>0</v>
      </c>
      <c r="P54">
        <f>IF(K54&lt;&gt;"",N54,0)</f>
        <v>0</v>
      </c>
    </row>
    <row r="55" spans="1:16" ht="12.75">
      <c r="A55" s="207">
        <v>482</v>
      </c>
      <c r="B55" s="75" t="s">
        <v>147</v>
      </c>
      <c r="C55" s="76" t="s">
        <v>436</v>
      </c>
      <c r="D55" s="77" t="s">
        <v>437</v>
      </c>
      <c r="E55" s="78"/>
      <c r="F55" s="77"/>
      <c r="G55" s="208" t="s">
        <v>80</v>
      </c>
      <c r="H55" s="75"/>
      <c r="I55" s="77"/>
      <c r="J55" s="79">
        <v>4629.92</v>
      </c>
      <c r="K55" s="209"/>
      <c r="L55" s="210" t="s">
        <v>147</v>
      </c>
      <c r="M55" s="211">
        <f>IF(K55&lt;&gt;"",L55-K55,0)</f>
        <v>0</v>
      </c>
      <c r="N55" s="212">
        <v>4629.92</v>
      </c>
      <c r="O55" s="213">
        <f>IF(K55&lt;&gt;"",N55*M55,0)</f>
        <v>0</v>
      </c>
      <c r="P55">
        <f>IF(K55&lt;&gt;"",N55,0)</f>
        <v>0</v>
      </c>
    </row>
    <row r="56" spans="1:16" ht="12.75">
      <c r="A56" s="207">
        <v>483</v>
      </c>
      <c r="B56" s="75" t="s">
        <v>307</v>
      </c>
      <c r="C56" s="76" t="s">
        <v>438</v>
      </c>
      <c r="D56" s="77" t="s">
        <v>439</v>
      </c>
      <c r="E56" s="78"/>
      <c r="F56" s="77"/>
      <c r="G56" s="208" t="s">
        <v>80</v>
      </c>
      <c r="H56" s="75"/>
      <c r="I56" s="77"/>
      <c r="J56" s="79">
        <v>97.72</v>
      </c>
      <c r="K56" s="209"/>
      <c r="L56" s="210" t="s">
        <v>307</v>
      </c>
      <c r="M56" s="211">
        <f>IF(K56&lt;&gt;"",L56-K56,0)</f>
        <v>0</v>
      </c>
      <c r="N56" s="212">
        <v>97.72</v>
      </c>
      <c r="O56" s="213">
        <f>IF(K56&lt;&gt;"",N56*M56,0)</f>
        <v>0</v>
      </c>
      <c r="P56">
        <f>IF(K56&lt;&gt;"",N56,0)</f>
        <v>0</v>
      </c>
    </row>
    <row r="57" spans="1:16" ht="12.75">
      <c r="A57" s="207">
        <v>491</v>
      </c>
      <c r="B57" s="75" t="s">
        <v>278</v>
      </c>
      <c r="C57" s="76" t="s">
        <v>403</v>
      </c>
      <c r="D57" s="77" t="s">
        <v>440</v>
      </c>
      <c r="E57" s="78"/>
      <c r="F57" s="77"/>
      <c r="G57" s="208" t="s">
        <v>80</v>
      </c>
      <c r="H57" s="75"/>
      <c r="I57" s="77"/>
      <c r="J57" s="79">
        <v>56.73</v>
      </c>
      <c r="K57" s="209"/>
      <c r="L57" s="210" t="s">
        <v>278</v>
      </c>
      <c r="M57" s="211">
        <f>IF(K57&lt;&gt;"",L57-K57,0)</f>
        <v>0</v>
      </c>
      <c r="N57" s="212">
        <v>56.73</v>
      </c>
      <c r="O57" s="213">
        <f>IF(K57&lt;&gt;"",N57*M57,0)</f>
        <v>0</v>
      </c>
      <c r="P57">
        <f>IF(K57&lt;&gt;"",N57,0)</f>
        <v>0</v>
      </c>
    </row>
    <row r="58" spans="1:16" ht="12.75">
      <c r="A58" s="207">
        <v>492</v>
      </c>
      <c r="B58" s="75" t="s">
        <v>278</v>
      </c>
      <c r="C58" s="76" t="s">
        <v>400</v>
      </c>
      <c r="D58" s="77" t="s">
        <v>441</v>
      </c>
      <c r="E58" s="78"/>
      <c r="F58" s="77"/>
      <c r="G58" s="208" t="s">
        <v>80</v>
      </c>
      <c r="H58" s="75"/>
      <c r="I58" s="77"/>
      <c r="J58" s="79">
        <v>17.9</v>
      </c>
      <c r="K58" s="209"/>
      <c r="L58" s="210" t="s">
        <v>278</v>
      </c>
      <c r="M58" s="211">
        <f>IF(K58&lt;&gt;"",L58-K58,0)</f>
        <v>0</v>
      </c>
      <c r="N58" s="212">
        <v>17.9</v>
      </c>
      <c r="O58" s="213">
        <f>IF(K58&lt;&gt;"",N58*M58,0)</f>
        <v>0</v>
      </c>
      <c r="P58">
        <f>IF(K58&lt;&gt;"",N58,0)</f>
        <v>0</v>
      </c>
    </row>
    <row r="59" spans="1:16" ht="12.75">
      <c r="A59" s="207">
        <v>493</v>
      </c>
      <c r="B59" s="75" t="s">
        <v>356</v>
      </c>
      <c r="C59" s="76" t="s">
        <v>442</v>
      </c>
      <c r="D59" s="77" t="s">
        <v>443</v>
      </c>
      <c r="E59" s="78"/>
      <c r="F59" s="77"/>
      <c r="G59" s="208" t="s">
        <v>444</v>
      </c>
      <c r="H59" s="75"/>
      <c r="I59" s="77"/>
      <c r="J59" s="79">
        <v>317</v>
      </c>
      <c r="K59" s="209"/>
      <c r="L59" s="210" t="s">
        <v>356</v>
      </c>
      <c r="M59" s="211">
        <f>IF(K59&lt;&gt;"",L59-K59,0)</f>
        <v>0</v>
      </c>
      <c r="N59" s="212">
        <v>317</v>
      </c>
      <c r="O59" s="213">
        <f>IF(K59&lt;&gt;"",N59*M59,0)</f>
        <v>0</v>
      </c>
      <c r="P59">
        <f>IF(K59&lt;&gt;"",N59,0)</f>
        <v>0</v>
      </c>
    </row>
    <row r="60" spans="1:16" ht="12.75">
      <c r="A60" s="207">
        <v>511</v>
      </c>
      <c r="B60" s="75" t="s">
        <v>316</v>
      </c>
      <c r="C60" s="76" t="s">
        <v>445</v>
      </c>
      <c r="D60" s="77" t="s">
        <v>446</v>
      </c>
      <c r="E60" s="78"/>
      <c r="F60" s="77"/>
      <c r="G60" s="208" t="s">
        <v>80</v>
      </c>
      <c r="H60" s="75"/>
      <c r="I60" s="77"/>
      <c r="J60" s="79">
        <v>200</v>
      </c>
      <c r="K60" s="209"/>
      <c r="L60" s="210" t="s">
        <v>316</v>
      </c>
      <c r="M60" s="211">
        <f>IF(K60&lt;&gt;"",L60-K60,0)</f>
        <v>0</v>
      </c>
      <c r="N60" s="212">
        <v>200</v>
      </c>
      <c r="O60" s="213">
        <f>IF(K60&lt;&gt;"",N60*M60,0)</f>
        <v>0</v>
      </c>
      <c r="P60">
        <f>IF(K60&lt;&gt;"",N60,0)</f>
        <v>0</v>
      </c>
    </row>
    <row r="61" spans="1:16" ht="12.75">
      <c r="A61" s="207">
        <v>512</v>
      </c>
      <c r="B61" s="75" t="s">
        <v>316</v>
      </c>
      <c r="C61" s="76" t="s">
        <v>445</v>
      </c>
      <c r="D61" s="77" t="s">
        <v>446</v>
      </c>
      <c r="E61" s="78"/>
      <c r="F61" s="77"/>
      <c r="G61" s="208" t="s">
        <v>80</v>
      </c>
      <c r="H61" s="75"/>
      <c r="I61" s="77"/>
      <c r="J61" s="79">
        <v>27.85</v>
      </c>
      <c r="K61" s="209"/>
      <c r="L61" s="210" t="s">
        <v>316</v>
      </c>
      <c r="M61" s="211">
        <f>IF(K61&lt;&gt;"",L61-K61,0)</f>
        <v>0</v>
      </c>
      <c r="N61" s="212">
        <v>27.85</v>
      </c>
      <c r="O61" s="213">
        <f>IF(K61&lt;&gt;"",N61*M61,0)</f>
        <v>0</v>
      </c>
      <c r="P61">
        <f>IF(K61&lt;&gt;"",N61,0)</f>
        <v>0</v>
      </c>
    </row>
    <row r="62" spans="1:16" ht="12.75">
      <c r="A62" s="207">
        <v>513</v>
      </c>
      <c r="B62" s="75" t="s">
        <v>316</v>
      </c>
      <c r="C62" s="76" t="s">
        <v>447</v>
      </c>
      <c r="D62" s="77" t="s">
        <v>448</v>
      </c>
      <c r="E62" s="78"/>
      <c r="F62" s="77"/>
      <c r="G62" s="208" t="s">
        <v>80</v>
      </c>
      <c r="H62" s="75"/>
      <c r="I62" s="77"/>
      <c r="J62" s="79">
        <v>14</v>
      </c>
      <c r="K62" s="209"/>
      <c r="L62" s="210" t="s">
        <v>316</v>
      </c>
      <c r="M62" s="211">
        <f>IF(K62&lt;&gt;"",L62-K62,0)</f>
        <v>0</v>
      </c>
      <c r="N62" s="212">
        <v>14</v>
      </c>
      <c r="O62" s="213">
        <f>IF(K62&lt;&gt;"",N62*M62,0)</f>
        <v>0</v>
      </c>
      <c r="P62">
        <f>IF(K62&lt;&gt;"",N62,0)</f>
        <v>0</v>
      </c>
    </row>
    <row r="63" spans="1:16" ht="12.75">
      <c r="A63" s="207">
        <v>514</v>
      </c>
      <c r="B63" s="75" t="s">
        <v>316</v>
      </c>
      <c r="C63" s="76" t="s">
        <v>449</v>
      </c>
      <c r="D63" s="77" t="s">
        <v>450</v>
      </c>
      <c r="E63" s="78"/>
      <c r="F63" s="77"/>
      <c r="G63" s="208" t="s">
        <v>80</v>
      </c>
      <c r="H63" s="75"/>
      <c r="I63" s="77"/>
      <c r="J63" s="79">
        <v>238</v>
      </c>
      <c r="K63" s="209"/>
      <c r="L63" s="210" t="s">
        <v>316</v>
      </c>
      <c r="M63" s="211">
        <f>IF(K63&lt;&gt;"",L63-K63,0)</f>
        <v>0</v>
      </c>
      <c r="N63" s="212">
        <v>238</v>
      </c>
      <c r="O63" s="213">
        <f>IF(K63&lt;&gt;"",N63*M63,0)</f>
        <v>0</v>
      </c>
      <c r="P63">
        <f>IF(K63&lt;&gt;"",N63,0)</f>
        <v>0</v>
      </c>
    </row>
    <row r="64" spans="1:16" ht="12.75">
      <c r="A64" s="207">
        <v>515</v>
      </c>
      <c r="B64" s="75" t="s">
        <v>364</v>
      </c>
      <c r="C64" s="76" t="s">
        <v>451</v>
      </c>
      <c r="D64" s="77" t="s">
        <v>417</v>
      </c>
      <c r="E64" s="78"/>
      <c r="F64" s="77"/>
      <c r="G64" s="208" t="s">
        <v>80</v>
      </c>
      <c r="H64" s="75"/>
      <c r="I64" s="77"/>
      <c r="J64" s="79">
        <v>200</v>
      </c>
      <c r="K64" s="209"/>
      <c r="L64" s="210" t="s">
        <v>364</v>
      </c>
      <c r="M64" s="211">
        <f>IF(K64&lt;&gt;"",L64-K64,0)</f>
        <v>0</v>
      </c>
      <c r="N64" s="212">
        <v>200</v>
      </c>
      <c r="O64" s="213">
        <f>IF(K64&lt;&gt;"",N64*M64,0)</f>
        <v>0</v>
      </c>
      <c r="P64">
        <f>IF(K64&lt;&gt;"",N64,0)</f>
        <v>0</v>
      </c>
    </row>
    <row r="65" spans="1:16" ht="12.75">
      <c r="A65" s="207">
        <v>516</v>
      </c>
      <c r="B65" s="75" t="s">
        <v>364</v>
      </c>
      <c r="C65" s="76" t="s">
        <v>451</v>
      </c>
      <c r="D65" s="77" t="s">
        <v>452</v>
      </c>
      <c r="E65" s="78"/>
      <c r="F65" s="77"/>
      <c r="G65" s="208" t="s">
        <v>80</v>
      </c>
      <c r="H65" s="75"/>
      <c r="I65" s="77"/>
      <c r="J65" s="79">
        <v>850</v>
      </c>
      <c r="K65" s="209"/>
      <c r="L65" s="210" t="s">
        <v>364</v>
      </c>
      <c r="M65" s="211">
        <f>IF(K65&lt;&gt;"",L65-K65,0)</f>
        <v>0</v>
      </c>
      <c r="N65" s="212">
        <v>850</v>
      </c>
      <c r="O65" s="213">
        <f>IF(K65&lt;&gt;"",N65*M65,0)</f>
        <v>0</v>
      </c>
      <c r="P65">
        <f>IF(K65&lt;&gt;"",N65,0)</f>
        <v>0</v>
      </c>
    </row>
    <row r="66" spans="1:16" ht="12.75">
      <c r="A66" s="207">
        <v>526</v>
      </c>
      <c r="B66" s="75" t="s">
        <v>370</v>
      </c>
      <c r="C66" s="76" t="s">
        <v>389</v>
      </c>
      <c r="D66" s="77" t="s">
        <v>453</v>
      </c>
      <c r="E66" s="78"/>
      <c r="F66" s="77"/>
      <c r="G66" s="208" t="s">
        <v>80</v>
      </c>
      <c r="H66" s="75"/>
      <c r="I66" s="77"/>
      <c r="J66" s="79">
        <v>213.9</v>
      </c>
      <c r="K66" s="209"/>
      <c r="L66" s="210" t="s">
        <v>370</v>
      </c>
      <c r="M66" s="211">
        <f>IF(K66&lt;&gt;"",L66-K66,0)</f>
        <v>0</v>
      </c>
      <c r="N66" s="212">
        <v>213.9</v>
      </c>
      <c r="O66" s="213">
        <f>IF(K66&lt;&gt;"",N66*M66,0)</f>
        <v>0</v>
      </c>
      <c r="P66">
        <f>IF(K66&lt;&gt;"",N66,0)</f>
        <v>0</v>
      </c>
    </row>
    <row r="67" spans="1:16" ht="12.75">
      <c r="A67" s="207">
        <v>527</v>
      </c>
      <c r="B67" s="75" t="s">
        <v>370</v>
      </c>
      <c r="C67" s="76" t="s">
        <v>389</v>
      </c>
      <c r="D67" s="77" t="s">
        <v>453</v>
      </c>
      <c r="E67" s="78"/>
      <c r="F67" s="77"/>
      <c r="G67" s="208" t="s">
        <v>80</v>
      </c>
      <c r="H67" s="75"/>
      <c r="I67" s="77"/>
      <c r="J67" s="79">
        <v>127.45</v>
      </c>
      <c r="K67" s="209"/>
      <c r="L67" s="210" t="s">
        <v>370</v>
      </c>
      <c r="M67" s="211">
        <f>IF(K67&lt;&gt;"",L67-K67,0)</f>
        <v>0</v>
      </c>
      <c r="N67" s="212">
        <v>127.45</v>
      </c>
      <c r="O67" s="213">
        <f>IF(K67&lt;&gt;"",N67*M67,0)</f>
        <v>0</v>
      </c>
      <c r="P67">
        <f>IF(K67&lt;&gt;"",N67,0)</f>
        <v>0</v>
      </c>
    </row>
    <row r="68" spans="1:16" ht="12.75">
      <c r="A68" s="207">
        <v>529</v>
      </c>
      <c r="B68" s="75" t="s">
        <v>370</v>
      </c>
      <c r="C68" s="76" t="s">
        <v>389</v>
      </c>
      <c r="D68" s="77" t="s">
        <v>454</v>
      </c>
      <c r="E68" s="78"/>
      <c r="F68" s="77"/>
      <c r="G68" s="208" t="s">
        <v>80</v>
      </c>
      <c r="H68" s="75"/>
      <c r="I68" s="77"/>
      <c r="J68" s="79">
        <v>89.76</v>
      </c>
      <c r="K68" s="209"/>
      <c r="L68" s="210" t="s">
        <v>370</v>
      </c>
      <c r="M68" s="211">
        <f>IF(K68&lt;&gt;"",L68-K68,0)</f>
        <v>0</v>
      </c>
      <c r="N68" s="212">
        <v>89.76</v>
      </c>
      <c r="O68" s="213">
        <f>IF(K68&lt;&gt;"",N68*M68,0)</f>
        <v>0</v>
      </c>
      <c r="P68">
        <f>IF(K68&lt;&gt;"",N68,0)</f>
        <v>0</v>
      </c>
    </row>
    <row r="69" spans="1:16" ht="12.75">
      <c r="A69" s="207">
        <v>530</v>
      </c>
      <c r="B69" s="75" t="s">
        <v>370</v>
      </c>
      <c r="C69" s="76" t="s">
        <v>389</v>
      </c>
      <c r="D69" s="77" t="s">
        <v>455</v>
      </c>
      <c r="E69" s="78"/>
      <c r="F69" s="77"/>
      <c r="G69" s="208" t="s">
        <v>394</v>
      </c>
      <c r="H69" s="75"/>
      <c r="I69" s="77"/>
      <c r="J69" s="79">
        <v>49.3</v>
      </c>
      <c r="K69" s="209"/>
      <c r="L69" s="210" t="s">
        <v>370</v>
      </c>
      <c r="M69" s="211">
        <f>IF(K69&lt;&gt;"",L69-K69,0)</f>
        <v>0</v>
      </c>
      <c r="N69" s="212">
        <v>49.3</v>
      </c>
      <c r="O69" s="213">
        <f>IF(K69&lt;&gt;"",N69*M69,0)</f>
        <v>0</v>
      </c>
      <c r="P69">
        <f>IF(K69&lt;&gt;"",N69,0)</f>
        <v>0</v>
      </c>
    </row>
    <row r="70" spans="1:16" ht="12.75">
      <c r="A70" s="207">
        <v>531</v>
      </c>
      <c r="B70" s="75" t="s">
        <v>370</v>
      </c>
      <c r="C70" s="76" t="s">
        <v>389</v>
      </c>
      <c r="D70" s="77" t="s">
        <v>456</v>
      </c>
      <c r="E70" s="78"/>
      <c r="F70" s="77"/>
      <c r="G70" s="208" t="s">
        <v>80</v>
      </c>
      <c r="H70" s="75"/>
      <c r="I70" s="77"/>
      <c r="J70" s="79">
        <v>98.77</v>
      </c>
      <c r="K70" s="209"/>
      <c r="L70" s="210" t="s">
        <v>370</v>
      </c>
      <c r="M70" s="211">
        <f>IF(K70&lt;&gt;"",L70-K70,0)</f>
        <v>0</v>
      </c>
      <c r="N70" s="212">
        <v>98.77</v>
      </c>
      <c r="O70" s="213">
        <f>IF(K70&lt;&gt;"",N70*M70,0)</f>
        <v>0</v>
      </c>
      <c r="P70">
        <f>IF(K70&lt;&gt;"",N70,0)</f>
        <v>0</v>
      </c>
    </row>
    <row r="71" spans="1:16" ht="12.75">
      <c r="A71" s="207">
        <v>540</v>
      </c>
      <c r="B71" s="75" t="s">
        <v>457</v>
      </c>
      <c r="C71" s="76" t="s">
        <v>411</v>
      </c>
      <c r="D71" s="77" t="s">
        <v>458</v>
      </c>
      <c r="E71" s="78"/>
      <c r="F71" s="77"/>
      <c r="G71" s="208" t="s">
        <v>80</v>
      </c>
      <c r="H71" s="75"/>
      <c r="I71" s="77"/>
      <c r="J71" s="79">
        <v>1162.02</v>
      </c>
      <c r="K71" s="209"/>
      <c r="L71" s="210" t="s">
        <v>457</v>
      </c>
      <c r="M71" s="211">
        <f>IF(K71&lt;&gt;"",L71-K71,0)</f>
        <v>0</v>
      </c>
      <c r="N71" s="212">
        <v>1162.02</v>
      </c>
      <c r="O71" s="213">
        <f>IF(K71&lt;&gt;"",N71*M71,0)</f>
        <v>0</v>
      </c>
      <c r="P71">
        <f>IF(K71&lt;&gt;"",N71,0)</f>
        <v>0</v>
      </c>
    </row>
    <row r="72" spans="1:16" ht="12.75">
      <c r="A72" s="207">
        <v>542</v>
      </c>
      <c r="B72" s="75" t="s">
        <v>94</v>
      </c>
      <c r="C72" s="76" t="s">
        <v>442</v>
      </c>
      <c r="D72" s="77" t="s">
        <v>459</v>
      </c>
      <c r="E72" s="78"/>
      <c r="F72" s="77"/>
      <c r="G72" s="208" t="s">
        <v>460</v>
      </c>
      <c r="H72" s="75"/>
      <c r="I72" s="77"/>
      <c r="J72" s="79">
        <v>423</v>
      </c>
      <c r="K72" s="209"/>
      <c r="L72" s="210" t="s">
        <v>94</v>
      </c>
      <c r="M72" s="211">
        <f>IF(K72&lt;&gt;"",L72-K72,0)</f>
        <v>0</v>
      </c>
      <c r="N72" s="212">
        <v>423</v>
      </c>
      <c r="O72" s="213">
        <f>IF(K72&lt;&gt;"",N72*M72,0)</f>
        <v>0</v>
      </c>
      <c r="P72">
        <f>IF(K72&lt;&gt;"",N72,0)</f>
        <v>0</v>
      </c>
    </row>
    <row r="73" spans="1:16" ht="12.75">
      <c r="A73" s="207">
        <v>543</v>
      </c>
      <c r="B73" s="75" t="s">
        <v>94</v>
      </c>
      <c r="C73" s="76" t="s">
        <v>400</v>
      </c>
      <c r="D73" s="77" t="s">
        <v>461</v>
      </c>
      <c r="E73" s="78"/>
      <c r="F73" s="77"/>
      <c r="G73" s="208" t="s">
        <v>80</v>
      </c>
      <c r="H73" s="75"/>
      <c r="I73" s="77"/>
      <c r="J73" s="79">
        <v>36.1</v>
      </c>
      <c r="K73" s="209"/>
      <c r="L73" s="210" t="s">
        <v>94</v>
      </c>
      <c r="M73" s="211">
        <f>IF(K73&lt;&gt;"",L73-K73,0)</f>
        <v>0</v>
      </c>
      <c r="N73" s="212">
        <v>36.1</v>
      </c>
      <c r="O73" s="213">
        <f>IF(K73&lt;&gt;"",N73*M73,0)</f>
        <v>0</v>
      </c>
      <c r="P73">
        <f>IF(K73&lt;&gt;"",N73,0)</f>
        <v>0</v>
      </c>
    </row>
    <row r="74" spans="1:16" ht="12.75">
      <c r="A74" s="207">
        <v>556</v>
      </c>
      <c r="B74" s="75" t="s">
        <v>323</v>
      </c>
      <c r="C74" s="76" t="s">
        <v>462</v>
      </c>
      <c r="D74" s="77" t="s">
        <v>463</v>
      </c>
      <c r="E74" s="78"/>
      <c r="F74" s="77"/>
      <c r="G74" s="208" t="s">
        <v>80</v>
      </c>
      <c r="H74" s="75"/>
      <c r="I74" s="77"/>
      <c r="J74" s="79">
        <v>1500</v>
      </c>
      <c r="K74" s="209"/>
      <c r="L74" s="210" t="s">
        <v>323</v>
      </c>
      <c r="M74" s="211">
        <f>IF(K74&lt;&gt;"",L74-K74,0)</f>
        <v>0</v>
      </c>
      <c r="N74" s="212">
        <v>1500</v>
      </c>
      <c r="O74" s="213">
        <f>IF(K74&lt;&gt;"",N74*M74,0)</f>
        <v>0</v>
      </c>
      <c r="P74">
        <f>IF(K74&lt;&gt;"",N74,0)</f>
        <v>0</v>
      </c>
    </row>
    <row r="75" spans="1:16" ht="12.75">
      <c r="A75" s="207">
        <v>557</v>
      </c>
      <c r="B75" s="75" t="s">
        <v>323</v>
      </c>
      <c r="C75" s="76" t="s">
        <v>464</v>
      </c>
      <c r="D75" s="77" t="s">
        <v>465</v>
      </c>
      <c r="E75" s="78"/>
      <c r="F75" s="77"/>
      <c r="G75" s="208" t="s">
        <v>80</v>
      </c>
      <c r="H75" s="75"/>
      <c r="I75" s="77"/>
      <c r="J75" s="79">
        <v>200</v>
      </c>
      <c r="K75" s="209"/>
      <c r="L75" s="210" t="s">
        <v>323</v>
      </c>
      <c r="M75" s="211">
        <f>IF(K75&lt;&gt;"",L75-K75,0)</f>
        <v>0</v>
      </c>
      <c r="N75" s="212">
        <v>200</v>
      </c>
      <c r="O75" s="213">
        <f>IF(K75&lt;&gt;"",N75*M75,0)</f>
        <v>0</v>
      </c>
      <c r="P75">
        <f>IF(K75&lt;&gt;"",N75,0)</f>
        <v>0</v>
      </c>
    </row>
    <row r="76" spans="1:15" ht="12.75">
      <c r="A76" s="207"/>
      <c r="B76" s="75"/>
      <c r="C76" s="76"/>
      <c r="D76" s="77"/>
      <c r="E76" s="78"/>
      <c r="F76" s="77"/>
      <c r="G76" s="208"/>
      <c r="H76" s="75"/>
      <c r="I76" s="77"/>
      <c r="J76" s="79"/>
      <c r="K76" s="214"/>
      <c r="L76" s="215"/>
      <c r="M76" s="216"/>
      <c r="N76" s="217"/>
      <c r="O76" s="218"/>
    </row>
    <row r="77" spans="1:15" ht="12.75">
      <c r="A77" s="207"/>
      <c r="B77" s="75"/>
      <c r="C77" s="76"/>
      <c r="D77" s="77"/>
      <c r="E77" s="78"/>
      <c r="F77" s="77"/>
      <c r="G77" s="208"/>
      <c r="H77" s="75"/>
      <c r="I77" s="77"/>
      <c r="J77" s="79"/>
      <c r="K77" s="214"/>
      <c r="L77" s="215"/>
      <c r="M77" s="219" t="s">
        <v>466</v>
      </c>
      <c r="N77" s="220">
        <f>SUM(P8:P75)</f>
        <v>0</v>
      </c>
      <c r="O77" s="221">
        <f>SUM(O8:O75)</f>
        <v>0</v>
      </c>
    </row>
    <row r="78" spans="1:15" ht="12.75">
      <c r="A78" s="207"/>
      <c r="B78" s="75"/>
      <c r="C78" s="76"/>
      <c r="D78" s="77"/>
      <c r="E78" s="78"/>
      <c r="F78" s="77"/>
      <c r="G78" s="208"/>
      <c r="H78" s="75"/>
      <c r="I78" s="77"/>
      <c r="J78" s="79"/>
      <c r="K78" s="214"/>
      <c r="L78" s="215"/>
      <c r="M78" s="219" t="s">
        <v>467</v>
      </c>
      <c r="N78" s="220"/>
      <c r="O78" s="221">
        <f>IF(N77&lt;&gt;0,O77/N77,0)</f>
        <v>0</v>
      </c>
    </row>
    <row r="79" spans="1:15" ht="12.75">
      <c r="A79" s="207"/>
      <c r="B79" s="75"/>
      <c r="C79" s="76"/>
      <c r="D79" s="77"/>
      <c r="E79" s="78"/>
      <c r="F79" s="77"/>
      <c r="G79" s="208"/>
      <c r="H79" s="75"/>
      <c r="I79" s="77"/>
      <c r="J79" s="79"/>
      <c r="K79" s="214"/>
      <c r="L79" s="215"/>
      <c r="M79" s="219"/>
      <c r="N79" s="220"/>
      <c r="O79" s="221"/>
    </row>
    <row r="80" spans="1:15" ht="12.75">
      <c r="A80" s="207"/>
      <c r="B80" s="75"/>
      <c r="C80" s="76"/>
      <c r="D80" s="77"/>
      <c r="E80" s="78"/>
      <c r="F80" s="77"/>
      <c r="G80" s="208"/>
      <c r="H80" s="75"/>
      <c r="I80" s="77"/>
      <c r="J80" s="79"/>
      <c r="K80" s="214"/>
      <c r="L80" s="215"/>
      <c r="M80" s="219" t="s">
        <v>384</v>
      </c>
      <c r="N80" s="220">
        <f>FattureTempi!AG102</f>
        <v>57989.42999999998</v>
      </c>
      <c r="O80" s="221">
        <f>FattureTempi!AH102</f>
        <v>769414.9499999995</v>
      </c>
    </row>
    <row r="81" spans="1:15" ht="12.75">
      <c r="A81" s="207"/>
      <c r="B81" s="75"/>
      <c r="C81" s="76"/>
      <c r="D81" s="77"/>
      <c r="E81" s="78"/>
      <c r="F81" s="77"/>
      <c r="G81" s="208"/>
      <c r="H81" s="75"/>
      <c r="I81" s="77"/>
      <c r="J81" s="79"/>
      <c r="K81" s="214"/>
      <c r="L81" s="215"/>
      <c r="M81" s="219" t="s">
        <v>385</v>
      </c>
      <c r="N81" s="220"/>
      <c r="O81" s="221">
        <f>FattureTempi!AH103</f>
        <v>13.268193013795786</v>
      </c>
    </row>
    <row r="82" spans="1:15" ht="12.75">
      <c r="A82" s="207"/>
      <c r="B82" s="75"/>
      <c r="C82" s="76"/>
      <c r="D82" s="77"/>
      <c r="E82" s="78"/>
      <c r="F82" s="77"/>
      <c r="G82" s="208"/>
      <c r="H82" s="75"/>
      <c r="I82" s="77"/>
      <c r="J82" s="79"/>
      <c r="K82" s="214"/>
      <c r="L82" s="215"/>
      <c r="M82" s="219"/>
      <c r="N82" s="220"/>
      <c r="O82" s="221"/>
    </row>
    <row r="83" spans="1:15" ht="12.75">
      <c r="A83" s="207"/>
      <c r="B83" s="75"/>
      <c r="C83" s="76"/>
      <c r="D83" s="77"/>
      <c r="E83" s="78"/>
      <c r="F83" s="77"/>
      <c r="G83" s="208"/>
      <c r="H83" s="75"/>
      <c r="I83" s="77"/>
      <c r="J83" s="79"/>
      <c r="K83" s="214"/>
      <c r="L83" s="215"/>
      <c r="M83" s="222" t="s">
        <v>468</v>
      </c>
      <c r="N83" s="223">
        <f>N80+N77</f>
        <v>57989.42999999998</v>
      </c>
      <c r="O83" s="224">
        <f>O80+O77</f>
        <v>769414.9499999995</v>
      </c>
    </row>
    <row r="84" spans="1:15" ht="12.75">
      <c r="A84" s="207"/>
      <c r="B84" s="75"/>
      <c r="C84" s="76"/>
      <c r="D84" s="77"/>
      <c r="E84" s="78"/>
      <c r="F84" s="77"/>
      <c r="G84" s="208"/>
      <c r="H84" s="75"/>
      <c r="I84" s="77"/>
      <c r="J84" s="79"/>
      <c r="K84" s="214"/>
      <c r="L84" s="215"/>
      <c r="M84" s="222" t="s">
        <v>469</v>
      </c>
      <c r="N84" s="223"/>
      <c r="O84" s="224">
        <f>(O83/N83)</f>
        <v>13.268193013795786</v>
      </c>
    </row>
    <row r="85" ht="12.75">
      <c r="O85" s="135"/>
    </row>
    <row r="86" spans="9:10" ht="12.75">
      <c r="I86" s="6"/>
      <c r="J86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2015-01-23T09:39:52Z</cp:lastPrinted>
  <dcterms:created xsi:type="dcterms:W3CDTF">1996-11-05T10:16:36Z</dcterms:created>
  <dcterms:modified xsi:type="dcterms:W3CDTF">2019-03-14T12:28:15Z</dcterms:modified>
  <cp:category/>
  <cp:version/>
  <cp:contentType/>
  <cp:contentStatus/>
</cp:coreProperties>
</file>